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\4.0\4.0\"/>
    </mc:Choice>
  </mc:AlternateContent>
  <xr:revisionPtr revIDLastSave="0" documentId="8_{8CE8C019-1246-49CA-B766-79BE8EC080A2}" xr6:coauthVersionLast="47" xr6:coauthVersionMax="47" xr10:uidLastSave="{00000000-0000-0000-0000-000000000000}"/>
  <bookViews>
    <workbookView xWindow="-120" yWindow="-120" windowWidth="29040" windowHeight="15720" tabRatio="862" firstSheet="9" activeTab="10" xr2:uid="{00000000-000D-0000-FFFF-FFFF00000000}"/>
  </bookViews>
  <sheets>
    <sheet name="WUR Regular pump bottle" sheetId="1" r:id="rId1"/>
    <sheet name="WUR Foam pump bottle" sheetId="26" r:id="rId2"/>
    <sheet name="WUR Airless" sheetId="25" r:id="rId3"/>
    <sheet name="WUR Tube" sheetId="13" r:id="rId4"/>
    <sheet name="WUR Bottle" sheetId="14" r:id="rId5"/>
    <sheet name="WUR Jar" sheetId="15" r:id="rId6"/>
    <sheet name="WUR Stick + roll on" sheetId="16" r:id="rId7"/>
    <sheet name="WUR Wet wipes" sheetId="17" r:id="rId8"/>
    <sheet name="WUR Propellant bottles" sheetId="18" r:id="rId9"/>
    <sheet name="WUR Solid soaps" sheetId="19" r:id="rId10"/>
    <sheet name="WUR Decorative cosmetics" sheetId="20" r:id="rId11"/>
    <sheet name="WUR Diverse" sheetId="24" r:id="rId12"/>
    <sheet name="Emptying" sheetId="10" r:id="rId13"/>
    <sheet name="Label coverage non-cylindrical" sheetId="22" r:id="rId14"/>
    <sheet name="Label coverage cylindrical" sheetId="23" r:id="rId15"/>
  </sheets>
  <externalReferences>
    <externalReference r:id="rId16"/>
  </externalReferences>
  <definedNames>
    <definedName name="mf_glas" localSheetId="12">Emptying!#REF!</definedName>
    <definedName name="mf_glas" localSheetId="14">'Label coverage cylindrical'!#REF!</definedName>
    <definedName name="mf_glas" localSheetId="13">'Label coverage non-cylindrical'!#REF!</definedName>
    <definedName name="mf_glas" localSheetId="2">'WUR Airless'!#REF!</definedName>
    <definedName name="mf_glas" localSheetId="4">'WUR Bottle'!#REF!</definedName>
    <definedName name="mf_glas" localSheetId="10">'WUR Decorative cosmetics'!#REF!</definedName>
    <definedName name="mf_glas" localSheetId="11">'WUR Diverse'!#REF!</definedName>
    <definedName name="mf_glas" localSheetId="1">'WUR Foam pump bottle'!#REF!</definedName>
    <definedName name="mf_glas" localSheetId="5">'WUR Jar'!#REF!</definedName>
    <definedName name="mf_glas" localSheetId="8">'WUR Propellant bottles'!#REF!</definedName>
    <definedName name="mf_glas" localSheetId="0">'WUR Regular pump bottle'!#REF!</definedName>
    <definedName name="mf_glas" localSheetId="9">'WUR Solid soaps'!#REF!</definedName>
    <definedName name="mf_glas" localSheetId="6">'WUR Stick + roll on'!#REF!</definedName>
    <definedName name="mf_glas" localSheetId="3">'WUR Tube'!#REF!</definedName>
    <definedName name="mf_glas" localSheetId="7">'WUR Wet wipes'!#REF!</definedName>
    <definedName name="mf_glas">[1]WUR!#REF!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6" l="1"/>
  <c r="C30" i="19"/>
  <c r="E30" i="19"/>
  <c r="D25" i="19"/>
  <c r="E32" i="26"/>
  <c r="D27" i="26"/>
  <c r="D27" i="25"/>
  <c r="C32" i="25"/>
  <c r="B27" i="25"/>
  <c r="D25" i="13"/>
  <c r="B25" i="13"/>
  <c r="E32" i="14"/>
  <c r="D27" i="14"/>
  <c r="B27" i="14"/>
  <c r="B27" i="16"/>
  <c r="D27" i="16"/>
  <c r="E32" i="16"/>
  <c r="C28" i="17"/>
  <c r="B23" i="17"/>
  <c r="B25" i="18"/>
  <c r="D25" i="18"/>
  <c r="E30" i="18"/>
  <c r="B25" i="19"/>
  <c r="B27" i="24"/>
  <c r="B15" i="10"/>
  <c r="D27" i="23"/>
  <c r="D27" i="22"/>
  <c r="B27" i="22"/>
  <c r="C24" i="23"/>
  <c r="C22" i="23"/>
  <c r="B27" i="23"/>
  <c r="C32" i="1"/>
  <c r="B25" i="20"/>
  <c r="C12" i="20"/>
  <c r="E32" i="25"/>
  <c r="E28" i="17"/>
  <c r="E32" i="15"/>
  <c r="C33" i="24"/>
  <c r="E32" i="24"/>
  <c r="C32" i="24"/>
  <c r="C31" i="19"/>
  <c r="C12" i="19"/>
  <c r="C31" i="18"/>
  <c r="C30" i="18"/>
  <c r="C12" i="18"/>
  <c r="C29" i="17"/>
  <c r="C12" i="17"/>
  <c r="C33" i="16"/>
  <c r="C32" i="16"/>
  <c r="C33" i="15"/>
  <c r="C32" i="15"/>
  <c r="B27" i="15" s="1"/>
  <c r="C33" i="14"/>
  <c r="C32" i="14"/>
  <c r="E30" i="13"/>
  <c r="C31" i="13"/>
  <c r="C30" i="13"/>
  <c r="C33" i="25"/>
  <c r="C33" i="26"/>
  <c r="B27" i="26"/>
  <c r="E32" i="1"/>
  <c r="C33" i="1"/>
  <c r="B27" i="1"/>
  <c r="E12" i="25"/>
  <c r="C12" i="25"/>
  <c r="B29" i="26"/>
  <c r="E12" i="26"/>
  <c r="C12" i="26"/>
  <c r="C12" i="1"/>
  <c r="C12" i="13"/>
  <c r="C12" i="14"/>
  <c r="C12" i="15"/>
  <c r="C12" i="16"/>
  <c r="C12" i="24"/>
  <c r="D27" i="1"/>
  <c r="C24" i="22"/>
  <c r="C22" i="22"/>
  <c r="D27" i="24"/>
  <c r="B29" i="24"/>
  <c r="E12" i="24"/>
  <c r="D23" i="17"/>
  <c r="E12" i="17"/>
  <c r="B29" i="23"/>
  <c r="B29" i="22"/>
  <c r="E12" i="19"/>
  <c r="B27" i="18"/>
  <c r="E12" i="18"/>
  <c r="B25" i="17"/>
  <c r="B29" i="16"/>
  <c r="E12" i="16"/>
  <c r="D27" i="15"/>
  <c r="B29" i="15"/>
  <c r="E12" i="15"/>
  <c r="B29" i="14"/>
  <c r="E12" i="14"/>
  <c r="B27" i="13"/>
  <c r="E12" i="13"/>
  <c r="E12" i="1"/>
  <c r="B27" i="19"/>
  <c r="B17" i="10"/>
  <c r="B29" i="1"/>
  <c r="B27" i="20" l="1"/>
  <c r="B29" i="25"/>
</calcChain>
</file>

<file path=xl/sharedStrings.xml><?xml version="1.0" encoding="utf-8"?>
<sst xmlns="http://schemas.openxmlformats.org/spreadsheetml/2006/main" count="434" uniqueCount="51">
  <si>
    <t>Packaging</t>
  </si>
  <si>
    <t>Product name/trade name</t>
  </si>
  <si>
    <t>Calculation - Requirement O37 WUR for Nordic Ecolabelled cosmetics</t>
  </si>
  <si>
    <t>Main Product</t>
  </si>
  <si>
    <t>Refill</t>
  </si>
  <si>
    <t>Product volume</t>
  </si>
  <si>
    <t>ml</t>
  </si>
  <si>
    <t>Total weight of packaging</t>
  </si>
  <si>
    <t>g</t>
  </si>
  <si>
    <t>Glass</t>
  </si>
  <si>
    <t>Aluminium</t>
  </si>
  <si>
    <t>Paper/Cardboard</t>
  </si>
  <si>
    <t>Plastic laminates</t>
  </si>
  <si>
    <t>Plastics</t>
  </si>
  <si>
    <t>Refill factor (t)</t>
  </si>
  <si>
    <t xml:space="preserve"> t = 1 (default = no refill); t &gt;1 (depending on the amount of refills offered)</t>
  </si>
  <si>
    <t>Requirement</t>
  </si>
  <si>
    <t>≤</t>
  </si>
  <si>
    <t>WUR calculations</t>
  </si>
  <si>
    <t>Product</t>
  </si>
  <si>
    <t>Number of wet wipes</t>
  </si>
  <si>
    <t>Content weight</t>
  </si>
  <si>
    <t>Component 1</t>
  </si>
  <si>
    <t>Component 2</t>
  </si>
  <si>
    <t>Component 3</t>
  </si>
  <si>
    <t>Component 4</t>
  </si>
  <si>
    <t>Component 5</t>
  </si>
  <si>
    <t>Emptying level</t>
  </si>
  <si>
    <t>Calculation - Emptying requirement for Nordic Ecolabelled cosmetics (Only relevant for some products see O38)</t>
  </si>
  <si>
    <t>Mass of primary packaging and product (m1)</t>
  </si>
  <si>
    <t>Mass of primary packaging and remainder of product in normal conditions (m2)</t>
  </si>
  <si>
    <t>Mass of empty and clean primary packaging (m3)</t>
  </si>
  <si>
    <t>Coverage of label on PET packaging</t>
  </si>
  <si>
    <t>Calculation - Requirement on coverage of labels on PET packaging for Nordic Ecolabelled cosmetics</t>
  </si>
  <si>
    <t>Please see requirement O36 Labels and Appendix 6 in the criteria for more details.</t>
  </si>
  <si>
    <t xml:space="preserve">Product name/trade name </t>
  </si>
  <si>
    <t>Please note that if the packaging has labels on two sides, the calculation should be made for the side with the biggest label.</t>
  </si>
  <si>
    <t xml:space="preserve">Product size </t>
  </si>
  <si>
    <t xml:space="preserve">Size of the label 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</si>
  <si>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</si>
  <si>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</si>
  <si>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cm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</si>
  <si>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</si>
  <si>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t xml:space="preserve">c </t>
  </si>
  <si>
    <t xml:space="preserve">d </t>
  </si>
  <si>
    <t>Area A1:</t>
  </si>
  <si>
    <t>Area A2:</t>
  </si>
  <si>
    <t>Label coverage</t>
  </si>
  <si>
    <t>Limit value</t>
  </si>
  <si>
    <t xml:space="preserve">a 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</si>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</sst>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41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14</xdr:col>
      <xdr:colOff>4528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85546875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IF(C9&lt;=0,0,(0.05*C9+28))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40" priority="3" stopIfTrue="1" operator="equal">
      <formula>"Packaging reqiurement NOT fulfilled"</formula>
    </cfRule>
    <cfRule type="cellIs" dxfId="39" priority="4" stopIfTrue="1" operator="equal">
      <formula>"Packaging reqiurement fulfilled"</formula>
    </cfRule>
  </conditionalFormatting>
  <conditionalFormatting sqref="E8:F22">
    <cfRule type="expression" dxfId="38" priority="1" stopIfTrue="1">
      <formula>#REF!=1</formula>
    </cfRule>
  </conditionalFormatting>
  <pageMargins left="0.7579166666666666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IF(C22=1,(C30),(C30+(C31*E30))/C22)</f>
        <v>0</v>
      </c>
      <c r="C25" s="7" t="s">
        <v>17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13" priority="3" stopIfTrue="1" operator="equal">
      <formula>"Packaging reqiurement NOT fulfilled"</formula>
    </cfRule>
    <cfRule type="cellIs" dxfId="12" priority="4" stopIfTrue="1" operator="equal">
      <formula>"Packaging reqiurement fulfilled"</formula>
    </cfRule>
  </conditionalFormatting>
  <conditionalFormatting sqref="E8:F20">
    <cfRule type="expression" dxfId="11" priority="1" stopIfTrue="1">
      <formula>#REF!=1</formula>
    </cfRule>
  </conditionalFormatting>
  <pageMargins left="0.6870833333333333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tabSelected="1" view="pageLayout" zoomScaleNormal="100" workbookViewId="0">
      <selection activeCell="Q11" sqref="Q11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0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2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3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21</v>
      </c>
      <c r="C9" s="11"/>
      <c r="D9" s="5" t="s">
        <v>8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22</v>
      </c>
      <c r="C14" s="11">
        <v>0</v>
      </c>
      <c r="D14" s="5" t="s">
        <v>8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23</v>
      </c>
      <c r="C16" s="11">
        <v>0</v>
      </c>
      <c r="D16" s="5" t="s">
        <v>8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24</v>
      </c>
      <c r="C18" s="11">
        <v>0</v>
      </c>
      <c r="D18" s="5" t="s">
        <v>8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25</v>
      </c>
      <c r="C20" s="11">
        <v>0</v>
      </c>
      <c r="D20" s="5" t="s">
        <v>8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26</v>
      </c>
      <c r="C22" s="11">
        <v>0</v>
      </c>
      <c r="D22" s="5" t="s">
        <v>8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16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17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0" priority="3" stopIfTrue="1" operator="equal">
      <formula>"Packaging requirement NOT fulfilled"</formula>
    </cfRule>
    <cfRule type="cellIs" dxfId="9" priority="4" stopIfTrue="1" operator="equal">
      <formula>"Packaging 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IF(C9&lt;=0,0,(0.013*C9+15))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8" priority="4" stopIfTrue="1" operator="equal">
      <formula>"Packaging reqiurement NOT fulfilled"</formula>
    </cfRule>
    <cfRule type="cellIs" dxfId="7" priority="5" stopIfTrue="1" operator="equal">
      <formula>"Packaging reqiurement fulfilled"</formula>
    </cfRule>
  </conditionalFormatting>
  <conditionalFormatting sqref="E8:F22">
    <cfRule type="expression" dxfId="6" priority="1" stopIfTrue="1">
      <formula>#REF!=1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5" sqref="D15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  <col min="5" max="5" width="4.5703125" customWidth="1"/>
    <col min="6" max="6" width="1.28515625" customWidth="1"/>
  </cols>
  <sheetData>
    <row r="1" spans="1:6" ht="18" x14ac:dyDescent="0.25">
      <c r="A1" s="18" t="s">
        <v>27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28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3</v>
      </c>
      <c r="D6" s="5"/>
      <c r="E6" s="5"/>
      <c r="F6" s="5"/>
    </row>
    <row r="7" spans="1:6" ht="13.5" thickBot="1" x14ac:dyDescent="0.25">
      <c r="A7" s="5"/>
      <c r="B7" s="12" t="s">
        <v>29</v>
      </c>
      <c r="C7" s="11"/>
      <c r="D7" s="5" t="s">
        <v>8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30</v>
      </c>
      <c r="C9" s="11"/>
      <c r="D9" s="5" t="s">
        <v>8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31</v>
      </c>
      <c r="C11" s="11"/>
      <c r="D11" s="5" t="s">
        <v>8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16</v>
      </c>
      <c r="C14" s="5"/>
      <c r="D14" s="5"/>
      <c r="E14" s="5"/>
      <c r="F14" s="5"/>
    </row>
    <row r="15" spans="1:6" x14ac:dyDescent="0.2">
      <c r="A15" s="5"/>
      <c r="B15" s="21" t="e">
        <f>IF(C9&gt;C7,"Insert correct values",(C9-C11)/(C7-C11))</f>
        <v>#DIV/0!</v>
      </c>
      <c r="C15" s="7" t="s">
        <v>17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Pedersen&amp;CEmtying level&amp;RCosmetic products, Generation 4
Printed 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D28" sqref="D28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32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33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34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35</v>
      </c>
      <c r="B6" s="43"/>
      <c r="C6" s="44"/>
      <c r="D6" s="45"/>
      <c r="E6" s="46"/>
      <c r="F6" s="25"/>
      <c r="G6" s="41" t="s">
        <v>36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37</v>
      </c>
      <c r="C8" s="38"/>
      <c r="D8" s="39"/>
      <c r="E8" s="40"/>
      <c r="F8" s="26" t="s">
        <v>6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38</v>
      </c>
      <c r="C10" s="38"/>
      <c r="D10" s="39"/>
      <c r="E10" s="40"/>
      <c r="F10" s="26" t="s">
        <v>39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40</v>
      </c>
      <c r="C13" s="38"/>
      <c r="D13" s="39"/>
      <c r="E13" s="40"/>
      <c r="F13" s="26" t="s">
        <v>41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42</v>
      </c>
      <c r="C15" s="38"/>
      <c r="D15" s="39"/>
      <c r="E15" s="40"/>
      <c r="F15" s="26" t="s">
        <v>41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43</v>
      </c>
      <c r="C17" s="38"/>
      <c r="D17" s="39"/>
      <c r="E17" s="40"/>
      <c r="F17" s="26" t="s">
        <v>41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44</v>
      </c>
      <c r="C19" s="38"/>
      <c r="D19" s="39"/>
      <c r="E19" s="40"/>
      <c r="F19" s="26" t="s">
        <v>41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45</v>
      </c>
      <c r="C22" s="5">
        <f>2*C17*C13</f>
        <v>0</v>
      </c>
      <c r="D22" s="26" t="s">
        <v>39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46</v>
      </c>
      <c r="C24" s="5">
        <f>C15*(C17+C19)/2</f>
        <v>0</v>
      </c>
      <c r="D24" s="26" t="s">
        <v>39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47</v>
      </c>
      <c r="C26" s="26"/>
      <c r="D26" s="28" t="s">
        <v>48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17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zoomScaleNormal="100" workbookViewId="0">
      <selection activeCell="D28" sqref="D28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32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33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34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35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37</v>
      </c>
      <c r="C8" s="38"/>
      <c r="D8" s="39"/>
      <c r="E8" s="40"/>
      <c r="F8" s="26" t="s">
        <v>6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38</v>
      </c>
      <c r="C10" s="38"/>
      <c r="D10" s="39"/>
      <c r="E10" s="40"/>
      <c r="F10" s="26" t="s">
        <v>39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40</v>
      </c>
      <c r="C13" s="38"/>
      <c r="D13" s="39"/>
      <c r="E13" s="40"/>
      <c r="F13" s="26" t="s">
        <v>41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42</v>
      </c>
      <c r="C15" s="38"/>
      <c r="D15" s="39"/>
      <c r="E15" s="40"/>
      <c r="F15" s="26" t="s">
        <v>41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49</v>
      </c>
      <c r="C17" s="38"/>
      <c r="D17" s="39"/>
      <c r="E17" s="40"/>
      <c r="F17" s="26" t="s">
        <v>41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50</v>
      </c>
      <c r="C19" s="38"/>
      <c r="D19" s="39"/>
      <c r="E19" s="40"/>
      <c r="F19" s="26" t="s">
        <v>41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45</v>
      </c>
      <c r="C22" s="37">
        <f>2*PI()*C19*C13</f>
        <v>0</v>
      </c>
      <c r="D22" s="26" t="s">
        <v>39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46</v>
      </c>
      <c r="C24" s="37">
        <f>PI()*(C19+C17)*SQRT(C15^2+((C19-C17)^2))</f>
        <v>0</v>
      </c>
      <c r="D24" s="26" t="s">
        <v>39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47</v>
      </c>
      <c r="C26" s="26"/>
      <c r="D26" s="28" t="s">
        <v>48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17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0866141732283472" right="0.70866141732283472" top="0" bottom="0" header="0" footer="0"/>
  <pageSetup paperSize="9" scale="85" orientation="landscape" r:id="rId1"/>
  <headerFooter alignWithMargins="0">
    <oddHeader>&amp;LVersion 4.3, 20250624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B0E0-C7A1-40D1-858C-4349D2434EE7}">
  <dimension ref="A1:J33"/>
  <sheetViews>
    <sheetView view="pageLayout" topLeftCell="A2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85546875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IF(C9&lt;=0,0,(0.035*C9+52))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37" priority="2" stopIfTrue="1" operator="equal">
      <formula>"Packaging reqiurement NOT fulfilled"</formula>
    </cfRule>
    <cfRule type="cellIs" dxfId="36" priority="3" stopIfTrue="1" operator="equal">
      <formula>"Packaging reqiurement fulfilled"</formula>
    </cfRule>
  </conditionalFormatting>
  <conditionalFormatting sqref="E8:F22">
    <cfRule type="expression" dxfId="35" priority="1" stopIfTrue="1">
      <formula>#REF!=1</formula>
    </cfRule>
  </conditionalFormatting>
  <pageMargins left="0.7579166666666666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>
        <v>0</v>
      </c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IF(C9&lt;=0,0,(0.36*C9+19))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34" priority="4" stopIfTrue="1" operator="equal">
      <formula>"Packaging reqiurement NOT fulfilled"</formula>
    </cfRule>
    <cfRule type="cellIs" dxfId="33" priority="5" stopIfTrue="1" operator="equal">
      <formula>"Packaging reqiurement fulfilled"</formula>
    </cfRule>
  </conditionalFormatting>
  <conditionalFormatting sqref="E8:F22">
    <cfRule type="expression" dxfId="32" priority="1" stopIfTrue="1">
      <formula>#REF!=1</formula>
    </cfRule>
  </conditionalFormatting>
  <pageMargins left="0.69416666666666671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IF(C22=1,(C30),(C30+(C31*E30))/C22)</f>
        <v>0</v>
      </c>
      <c r="C25" s="7" t="s">
        <v>17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31" priority="3" stopIfTrue="1" operator="equal">
      <formula>"Packaging reqiurement NOT fulfilled"</formula>
    </cfRule>
    <cfRule type="cellIs" dxfId="30" priority="4" stopIfTrue="1" operator="equal">
      <formula>"Packaging reqiurement fulfilled"</formula>
    </cfRule>
  </conditionalFormatting>
  <conditionalFormatting sqref="E8:F20">
    <cfRule type="expression" dxfId="29" priority="1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3"/>
  <sheetViews>
    <sheetView view="pageLayout" topLeftCell="A2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71093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IF(C9&lt;=0,0,(0.065*C9+15))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8" priority="4" stopIfTrue="1" operator="equal">
      <formula>"Packaging reqiurement NOT fulfilled"</formula>
    </cfRule>
    <cfRule type="cellIs" dxfId="27" priority="5" stopIfTrue="1" operator="equal">
      <formula>"Packaging reqiurement fulfilled"</formula>
    </cfRule>
  </conditionalFormatting>
  <conditionalFormatting sqref="E8:F22">
    <cfRule type="expression" dxfId="26" priority="1" stopIfTrue="1">
      <formula>#REF!=1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IF(C9&lt;=0,0,(0.08*C9+35))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5" priority="4" stopIfTrue="1" operator="equal">
      <formula>"Packaging reqiurement NOT fulfilled"</formula>
    </cfRule>
    <cfRule type="cellIs" dxfId="24" priority="5" stopIfTrue="1" operator="equal">
      <formula>"Packaging reqiurement fulfilled"</formula>
    </cfRule>
  </conditionalFormatting>
  <conditionalFormatting sqref="E8:F22">
    <cfRule type="expression" dxfId="23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17</v>
      </c>
      <c r="D27" s="8">
        <f>IF(C9&lt;=0,0,(0.5*C9+9))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2" priority="4" stopIfTrue="1" operator="equal">
      <formula>"Packaging reqiurement NOT fulfilled"</formula>
    </cfRule>
    <cfRule type="cellIs" dxfId="21" priority="5" stopIfTrue="1" operator="equal">
      <formula>"Packaging reqiurement fulfilled"</formula>
    </cfRule>
  </conditionalFormatting>
  <conditionalFormatting sqref="E8:F22">
    <cfRule type="expression" dxfId="20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D23" sqref="D2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20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</f>
        <v>0</v>
      </c>
      <c r="D12" s="5" t="s">
        <v>8</v>
      </c>
      <c r="E12" s="14">
        <f>+E14+E16+E18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11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12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13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14</v>
      </c>
      <c r="C20" s="11">
        <v>1</v>
      </c>
      <c r="D20" s="10" t="s">
        <v>15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16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IF(C20=1,(C28),(C28+(C29*E28))/C20)</f>
        <v>0</v>
      </c>
      <c r="C23" s="7" t="s">
        <v>17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18</v>
      </c>
    </row>
    <row r="28" spans="1:10" x14ac:dyDescent="0.2">
      <c r="B28" s="1" t="s">
        <v>19</v>
      </c>
      <c r="C28" s="2">
        <f>(0.4*C14+1*C16+1*C18)</f>
        <v>0</v>
      </c>
      <c r="D28" s="1" t="s">
        <v>4</v>
      </c>
      <c r="E28" s="3">
        <f>(0.4*E14+1*E16+1*E18)</f>
        <v>0</v>
      </c>
    </row>
    <row r="29" spans="1:10" x14ac:dyDescent="0.2">
      <c r="B29" s="1" t="s">
        <v>4</v>
      </c>
      <c r="C29" s="2" t="e">
        <f>C9/E9*(C20-1)</f>
        <v>#DIV/0!</v>
      </c>
      <c r="D29" s="1"/>
      <c r="E29" s="1"/>
    </row>
  </sheetData>
  <conditionalFormatting sqref="B25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8">
    <cfRule type="expression" dxfId="17" priority="2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17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16" priority="3" stopIfTrue="1" operator="equal">
      <formula>"Packaging reqiurement NOT fulfilled"</formula>
    </cfRule>
    <cfRule type="cellIs" dxfId="15" priority="4" stopIfTrue="1" operator="equal">
      <formula>"Packaging reqiurement fulfilled"</formula>
    </cfRule>
  </conditionalFormatting>
  <conditionalFormatting sqref="E8:F20">
    <cfRule type="expression" dxfId="14" priority="1" stopIfTrue="1">
      <formula>#REF!=1</formula>
    </cfRule>
  </conditionalFormatting>
  <pageMargins left="0.7083333333333333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ddc10f-4ffc-4a25-8104-4eacd4356aad">
      <Value>50</Value>
      <Value>3</Value>
      <Value>1</Value>
    </TaxCatchAll>
    <d6a12a92581e42f5ab2fd8eb0ab6a7b6 xmlns="b1ddc10f-4ffc-4a25-8104-4eacd4356a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b1ddc10f-4ffc-4a25-8104-4eacd4356a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b1ddc10f-4ffc-4a25-8104-4eacd4356a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Cosmetic products (090)</TermName>
          <TermId xmlns="http://schemas.microsoft.com/office/infopath/2007/PartnerControls">b451bbe5-1746-48bb-8358-d1c7a62b3e1f</TermId>
        </TermInfo>
      </Terms>
    </i2b8d92c922f44369b3c371567339a7a>
    <c2e42a5b42024328b12a942358616b76 xmlns="b1ddc10f-4ffc-4a25-8104-4eacd4356aad">
      <Terms xmlns="http://schemas.microsoft.com/office/infopath/2007/PartnerControls"/>
    </c2e42a5b42024328b12a942358616b76>
    <c4b301cb5ca34a2ba48041ad05b451b7 xmlns="b1ddc10f-4ffc-4a25-8104-4eacd4356aad">
      <Terms xmlns="http://schemas.microsoft.com/office/infopath/2007/PartnerControls"/>
    </c4b301cb5ca34a2ba48041ad05b451b7>
    <h73de529d8fa4f4a9ad28df5dcd62b30 xmlns="b1ddc10f-4ffc-4a25-8104-4eacd4356aad">
      <Terms xmlns="http://schemas.microsoft.com/office/infopath/2007/PartnerControls"/>
    </h73de529d8fa4f4a9ad28df5dcd62b3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 090" ma:contentTypeID="0x010100EB46F15088831049AC96F3CA558DE52C0100557EDF5B9C8F1F42B96E416AD316CD13" ma:contentTypeVersion="30" ma:contentTypeDescription="Working document for product group 090." ma:contentTypeScope="" ma:versionID="04f47ad073daa1de175601b4bdb9ed18">
  <xsd:schema xmlns:xsd="http://www.w3.org/2001/XMLSchema" xmlns:xs="http://www.w3.org/2001/XMLSchema" xmlns:p="http://schemas.microsoft.com/office/2006/metadata/properties" xmlns:ns2="b1ddc10f-4ffc-4a25-8104-4eacd4356aad" xmlns:ns3="df667887-6448-4c40-866b-3f4a74e30f59" targetNamespace="http://schemas.microsoft.com/office/2006/metadata/properties" ma:root="true" ma:fieldsID="963c00eaf4b7512e6f493cd30bed1da5" ns2:_="" ns3:_="">
    <xsd:import namespace="b1ddc10f-4ffc-4a25-8104-4eacd4356aad"/>
    <xsd:import namespace="df667887-6448-4c40-866b-3f4a74e30f5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d6a12a92581e42f5ab2fd8eb0ab6a7b6" minOccurs="0"/>
                <xsd:element ref="ns2:TaxCatchAllLabel" minOccurs="0"/>
                <xsd:element ref="ns2:c2e42a5b42024328b12a942358616b76" minOccurs="0"/>
                <xsd:element ref="ns2:e875f6ca30b049e69b92ab6fd30ccc7e" minOccurs="0"/>
                <xsd:element ref="ns2:c4b301cb5ca34a2ba48041ad05b451b7" minOccurs="0"/>
                <xsd:element ref="ns2:h73de529d8fa4f4a9ad28df5dcd62b30" minOccurs="0"/>
                <xsd:element ref="ns2:i2b8d92c922f44369b3c371567339a7a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dc10f-4ffc-4a25-8104-4eacd4356aad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5ad9d8cf-566e-4ff3-9b0f-e35da2b2b44e}" ma:internalName="TaxCatchAll" ma:readOnly="false" ma:showField="CatchAllData" ma:web="b1ddc10f-4ffc-4a25-8104-4eacd4356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a12a92581e42f5ab2fd8eb0ab6a7b6" ma:index="15" ma:taxonomy="true" ma:internalName="d6a12a92581e42f5ab2fd8eb0ab6a7b6" ma:taxonomyFieldName="Document_x0020_Type" ma:displayName="Document Type" ma:readOnly="false" ma:fieldId="{d6a12a92-581e-42f5-ab2f-d8eb0ab6a7b6}" ma:sspId="2ae8ed2c-49d6-4264-94a7-517b88e8cd6b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6" nillable="true" ma:displayName="Taxonomy Catch All Column1" ma:hidden="true" ma:list="{5ad9d8cf-566e-4ff3-9b0f-e35da2b2b44e}" ma:internalName="TaxCatchAllLabel" ma:readOnly="true" ma:showField="CatchAllDataLabel" ma:web="b1ddc10f-4ffc-4a25-8104-4eacd4356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2e42a5b42024328b12a942358616b76" ma:index="17" nillable="true" ma:taxonomy="true" ma:internalName="c2e42a5b42024328b12a942358616b76" ma:taxonomyFieldName="Document_x0020_status1" ma:displayName="Document status" ma:indexed="true" ma:readOnly="false" ma:fieldId="{c2e42a5b-4202-4328-b12a-942358616b76}" ma:sspId="2ae8ed2c-49d6-4264-94a7-517b88e8cd6b" ma:termSetId="92b5cd0c-2e06-4718-8cce-5bc0b86683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75f6ca30b049e69b92ab6fd30ccc7e" ma:index="18" nillable="true" ma:taxonomy="true" ma:internalName="e875f6ca30b049e69b92ab6fd30ccc7e" ma:taxonomyFieldName="_x0047_en0" ma:displayName="Crit Gen" ma:readOnly="false" ma:fieldId="{e875f6ca-30b0-49e6-9b92-ab6fd30ccc7e}" ma:sspId="2ae8ed2c-49d6-4264-94a7-517b88e8cd6b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b301cb5ca34a2ba48041ad05b451b7" ma:index="19" nillable="true" ma:taxonomy="true" ma:internalName="c4b301cb5ca34a2ba48041ad05b451b7" ma:taxonomyFieldName="_x0056_er0" ma:displayName="Crit Ver" ma:readOnly="false" ma:fieldId="{c4b301cb-5ca3-4a2b-a480-41ad05b451b7}" ma:sspId="2ae8ed2c-49d6-4264-94a7-517b88e8cd6b" ma:termSetId="30d94079-7b7d-4db4-b30b-fafebc9b1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3de529d8fa4f4a9ad28df5dcd62b30" ma:index="20" nillable="true" ma:taxonomy="true" ma:internalName="h73de529d8fa4f4a9ad28df5dcd62b30" ma:taxonomyFieldName="Year2" ma:displayName="Year" ma:readOnly="false" ma:fieldId="{173de529-d8fa-4f4a-9ad2-8df5dcd62b30}" ma:sspId="2ae8ed2c-49d6-4264-94a7-517b88e8cd6b" ma:termSetId="92c1f776-cdb1-42e3-8440-ec0091d1ca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b8d92c922f44369b3c371567339a7a" ma:index="21" nillable="true" ma:taxonomy="true" ma:internalName="i2b8d92c922f44369b3c371567339a7a" ma:taxonomyFieldName="Product_x0020_group_x0020_001" ma:displayName="Product group 090" ma:readOnly="false" ma:default="3;#Cosmetic products (090)|b451bbe5-1746-48bb-8358-d1c7a62b3e1f" ma:fieldId="{22b8d92c-922f-4436-9b3c-371567339a7a}" ma:sspId="2ae8ed2c-49d6-4264-94a7-517b88e8cd6b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67887-6448-4c40-866b-3f4a74e30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18317-BA9E-46CA-B081-DA99495EEAAC}">
  <ds:schemaRefs>
    <ds:schemaRef ds:uri="http://purl.org/dc/dcmitype/"/>
    <ds:schemaRef ds:uri="http://www.w3.org/XML/1998/namespace"/>
    <ds:schemaRef ds:uri="http://schemas.microsoft.com/office/2006/documentManagement/types"/>
    <ds:schemaRef ds:uri="b1ddc10f-4ffc-4a25-8104-4eacd4356aad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f667887-6448-4c40-866b-3f4a74e30f59"/>
  </ds:schemaRefs>
</ds:datastoreItem>
</file>

<file path=customXml/itemProps2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0C57F-5C0A-47E9-A957-BFE9EE48F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dc10f-4ffc-4a25-8104-4eacd4356aad"/>
    <ds:schemaRef ds:uri="df667887-6448-4c40-866b-3f4a74e30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WUR Regular pump bottle</vt:lpstr>
      <vt:lpstr>WUR Foam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Møller Larsen</dc:creator>
  <cp:keywords/>
  <dc:description/>
  <cp:lastModifiedBy>Charlotte Wedel Friis</cp:lastModifiedBy>
  <cp:revision/>
  <dcterms:created xsi:type="dcterms:W3CDTF">2017-01-19T07:22:44Z</dcterms:created>
  <dcterms:modified xsi:type="dcterms:W3CDTF">2025-07-02T10:31:42Z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0x010100EB46F15088831049AC96F3CA558DE52C0100557EDF5B9C8F1F42B96E416AD316CD13</vt:lpwstr>
  </property>
  <property fmtid="{D5CDD505-2E9C-101B-9397-08002B2CF9AE}" pid="3" name="Gen">
    <vt:lpwstr>74;#4|6f3115d7-7bd7-43be-b888-10986222e4f3</vt:lpwstr>
  </property>
  <property fmtid="{D5CDD505-2E9C-101B-9397-08002B2CF9AE}" pid="4" name="Product group 001">
    <vt:lpwstr>3;#Cosmetic products (090)|b451bbe5-1746-48bb-8358-d1c7a62b3e1f</vt:lpwstr>
  </property>
  <property fmtid="{D5CDD505-2E9C-101B-9397-08002B2CF9AE}" pid="5" name="Document Type">
    <vt:lpwstr>50;#Calculation sheet|8d9e94c2-df09-48f3-b059-a1a0a5090d21</vt:lpwstr>
  </property>
  <property fmtid="{D5CDD505-2E9C-101B-9397-08002B2CF9AE}" pid="6" name="_x0047_en0">
    <vt:lpwstr>1;#4|6f3115d7-7bd7-43be-b888-10986222e4f3</vt:lpwstr>
  </property>
  <property fmtid="{D5CDD505-2E9C-101B-9397-08002B2CF9AE}" pid="7" name="Document_x0020_Type">
    <vt:lpwstr>50;#Calculation sheet|8d9e94c2-df09-48f3-b059-a1a0a5090d21</vt:lpwstr>
  </property>
  <property fmtid="{D5CDD505-2E9C-101B-9397-08002B2CF9AE}" pid="8" name="Product_x0020_group_x0020_001">
    <vt:lpwstr>3;#Cosmetic products (090)|b451bbe5-1746-48bb-8358-d1c7a62b3e1f</vt:lpwstr>
  </property>
  <property fmtid="{D5CDD505-2E9C-101B-9397-08002B2CF9AE}" pid="9" name="Gen0">
    <vt:lpwstr>1;#4|6f3115d7-7bd7-43be-b888-10986222e4f3</vt:lpwstr>
  </property>
  <property fmtid="{D5CDD505-2E9C-101B-9397-08002B2CF9AE}" pid="10" name="Ver0">
    <vt:lpwstr/>
  </property>
  <property fmtid="{D5CDD505-2E9C-101B-9397-08002B2CF9AE}" pid="11" name="_x0056_er0">
    <vt:lpwstr/>
  </property>
  <property fmtid="{D5CDD505-2E9C-101B-9397-08002B2CF9AE}" pid="12" name="Document_x0020_status1">
    <vt:lpwstr/>
  </property>
  <property fmtid="{D5CDD505-2E9C-101B-9397-08002B2CF9AE}" pid="13" name="Document_x0020_Language">
    <vt:lpwstr/>
  </property>
  <property fmtid="{D5CDD505-2E9C-101B-9397-08002B2CF9AE}" pid="14" name="Year2">
    <vt:lpwstr/>
  </property>
  <property fmtid="{D5CDD505-2E9C-101B-9397-08002B2CF9AE}" pid="15" name="Document status1">
    <vt:lpwstr/>
  </property>
  <property fmtid="{D5CDD505-2E9C-101B-9397-08002B2CF9AE}" pid="16" name="e6d8e97c512749c081d36fa51213eddc">
    <vt:lpwstr/>
  </property>
  <property fmtid="{D5CDD505-2E9C-101B-9397-08002B2CF9AE}" pid="17" name="Document Language">
    <vt:lpwstr/>
  </property>
</Properties>
</file>