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nordicecolabel-my.sharepoint.com/personal/ss_ecolabel_dk/Documents/Arbejdsfiler/Events/"/>
    </mc:Choice>
  </mc:AlternateContent>
  <xr:revisionPtr revIDLastSave="4004" documentId="8_{B4DBA041-0F1C-469C-8632-10570EDEDC42}" xr6:coauthVersionLast="47" xr6:coauthVersionMax="47" xr10:uidLastSave="{531D09F5-D97F-4FB0-B0D8-6F435C746EBC}"/>
  <workbookProtection lockStructure="1"/>
  <bookViews>
    <workbookView xWindow="-120" yWindow="-120" windowWidth="29040" windowHeight="15720" xr2:uid="{31C56455-A32D-4196-995F-4712C56C2908}"/>
  </bookViews>
  <sheets>
    <sheet name="Information" sheetId="1" r:id="rId1"/>
    <sheet name="O15 (DK only)" sheetId="2" r:id="rId2"/>
    <sheet name="O15" sheetId="9" r:id="rId3"/>
    <sheet name="O16" sheetId="8" r:id="rId4"/>
    <sheet name="O25" sheetId="5" r:id="rId5"/>
    <sheet name="O30" sheetId="6" r:id="rId6"/>
    <sheet name="Texts" sheetId="4" state="hidden" r:id="rId7"/>
  </sheets>
  <externalReferences>
    <externalReference r:id="rId8"/>
  </externalReferences>
  <definedNames>
    <definedName name="Beverage" localSheetId="2">Tabel18[O16 beverages]</definedName>
    <definedName name="Beverage" localSheetId="3">Tabel18[O16 beverages]</definedName>
    <definedName name="Beverage">Tabel18[O16 beverages]</definedName>
    <definedName name="Beverages" localSheetId="2">Tabel9[O25 Beverages]</definedName>
    <definedName name="Beverages" localSheetId="3">Tabel9[O25 Beverages]</definedName>
    <definedName name="Beverages">Tabel9[O25 Beverages]</definedName>
    <definedName name="Certifying_country" localSheetId="2">Tabel13[Certifying country]</definedName>
    <definedName name="Certifying_country" localSheetId="3">Tabel13[Certifying country]</definedName>
    <definedName name="Certifying_country">Tabel13[Certifying country]</definedName>
    <definedName name="Cleaning_type" localSheetId="2">Tabel17[O30 Type of cleaning]</definedName>
    <definedName name="Cleaning_type" localSheetId="3">Tabel17[O30 Type of cleaning]</definedName>
    <definedName name="Cleaning_type">Tabel17[O30 Type of cleaning]</definedName>
    <definedName name="Currency" localSheetId="2">Tabel14[Currency]</definedName>
    <definedName name="Currency" localSheetId="3">Tabel14[Currency]</definedName>
    <definedName name="Currency">Tabel14[Currency]</definedName>
    <definedName name="Food" localSheetId="2">Tabel10[O25 Food]</definedName>
    <definedName name="Food" localSheetId="3">Tabel10[O25 Food]</definedName>
    <definedName name="Food">Tabel10[O25 Food]</definedName>
    <definedName name="Kemikalier">[1]Sergio!$I$1:$J$18</definedName>
    <definedName name="Kemikalier3">#REF!</definedName>
    <definedName name="NSE" localSheetId="2">Tabel12[NSE certified]</definedName>
    <definedName name="NSE" localSheetId="3">Tabel12[NSE certified]</definedName>
    <definedName name="NSE">Tabel12[NSE certified]</definedName>
    <definedName name="O_21" localSheetId="2">#REF!</definedName>
    <definedName name="O_21" localSheetId="3">#REF!</definedName>
    <definedName name="O_21">#REF!</definedName>
    <definedName name="O_21_Yes_No" localSheetId="2">#REF!</definedName>
    <definedName name="O_21_Yes_No" localSheetId="3">#REF!</definedName>
    <definedName name="O_21_Yes_No">#REF!</definedName>
    <definedName name="O_25" localSheetId="2">Tabel7[O25]</definedName>
    <definedName name="O_25" localSheetId="3">Tabel7[O25]</definedName>
    <definedName name="O_25">Tabel7[O25]</definedName>
    <definedName name="O15_O16" localSheetId="3">#REF!</definedName>
    <definedName name="O15_O16">#REF!</definedName>
    <definedName name="Production_area" localSheetId="2">Tabel16[Produce some of the food outside the event area:]</definedName>
    <definedName name="Production_area" localSheetId="3">Tabel16[Produce some of the food outside the event area:]</definedName>
    <definedName name="Production_area">Tabel16[Produce some of the food outside the event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8" l="1"/>
  <c r="A4" i="9"/>
  <c r="A4" i="2"/>
  <c r="E22" i="2" l="1"/>
  <c r="E23" i="2"/>
  <c r="E24" i="2"/>
  <c r="E25" i="2"/>
  <c r="E26" i="2"/>
  <c r="E27" i="2"/>
  <c r="E28" i="2"/>
  <c r="E29" i="2"/>
  <c r="E30" i="2"/>
  <c r="E31" i="2"/>
  <c r="E32" i="2"/>
  <c r="E33" i="2"/>
  <c r="E34" i="2"/>
  <c r="E35" i="2"/>
  <c r="E36" i="2"/>
  <c r="E37" i="2"/>
  <c r="E38" i="2"/>
  <c r="E39" i="2"/>
  <c r="E40" i="2"/>
  <c r="E41" i="2"/>
  <c r="E42" i="2"/>
  <c r="E43" i="2"/>
  <c r="E44" i="2"/>
  <c r="E45" i="2"/>
  <c r="E46" i="2"/>
  <c r="E47" i="2"/>
  <c r="E21" i="2"/>
  <c r="E19" i="2"/>
  <c r="E20" i="2"/>
  <c r="A10" i="1"/>
  <c r="C7" i="9" l="1"/>
  <c r="A7" i="8" l="1"/>
  <c r="B7" i="9" l="1"/>
  <c r="D7" i="9" s="1"/>
  <c r="A7" i="9" l="1"/>
  <c r="F8" i="9"/>
  <c r="F6" i="9"/>
  <c r="G12" i="2" l="1"/>
  <c r="G14" i="2"/>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G5" i="2" l="1"/>
  <c r="C12" i="2"/>
  <c r="C11" i="2"/>
  <c r="G8" i="6"/>
  <c r="G9" i="6"/>
  <c r="G10" i="6"/>
  <c r="G11" i="6"/>
  <c r="G12" i="6"/>
  <c r="G13" i="6"/>
  <c r="G14" i="6"/>
  <c r="G15" i="6"/>
  <c r="G16" i="6"/>
  <c r="G17" i="6"/>
  <c r="G18" i="6"/>
  <c r="G19" i="6"/>
  <c r="G20" i="6"/>
  <c r="G21" i="6"/>
  <c r="G22" i="6"/>
  <c r="G23" i="6"/>
  <c r="G24" i="6"/>
  <c r="G25" i="6"/>
  <c r="G26" i="6"/>
  <c r="G27" i="6"/>
  <c r="G28" i="6"/>
  <c r="G29" i="6"/>
  <c r="G30" i="6"/>
  <c r="G31" i="6"/>
  <c r="G32" i="6"/>
  <c r="G33" i="6"/>
  <c r="G34" i="6"/>
  <c r="G35" i="6"/>
  <c r="G36" i="6"/>
  <c r="G37" i="6"/>
  <c r="F33" i="5"/>
  <c r="F8" i="5"/>
  <c r="E20" i="5"/>
  <c r="F20" i="5" s="1"/>
  <c r="F20" i="6"/>
  <c r="F23" i="6"/>
  <c r="F9" i="6"/>
  <c r="F10" i="6"/>
  <c r="F11" i="6"/>
  <c r="F12" i="6"/>
  <c r="F13" i="6"/>
  <c r="F14" i="6"/>
  <c r="F15" i="6"/>
  <c r="F16" i="6"/>
  <c r="F17" i="6"/>
  <c r="F18" i="6"/>
  <c r="F19" i="6"/>
  <c r="F21" i="6"/>
  <c r="F22" i="6"/>
  <c r="F24" i="6"/>
  <c r="F25" i="6"/>
  <c r="F26" i="6"/>
  <c r="F27" i="6"/>
  <c r="F28" i="6"/>
  <c r="F29" i="6"/>
  <c r="F30" i="6"/>
  <c r="F31" i="6"/>
  <c r="F32" i="6"/>
  <c r="F33" i="6"/>
  <c r="F34" i="6"/>
  <c r="F35" i="6"/>
  <c r="F36" i="6"/>
  <c r="F37" i="6"/>
  <c r="C37" i="8"/>
  <c r="C16" i="8"/>
  <c r="B7" i="8" s="1"/>
  <c r="C18" i="8"/>
  <c r="C19" i="8"/>
  <c r="C20" i="8"/>
  <c r="C21" i="8"/>
  <c r="C23" i="8"/>
  <c r="C24" i="8"/>
  <c r="C26" i="8"/>
  <c r="C27" i="8"/>
  <c r="C28" i="8"/>
  <c r="C29" i="8"/>
  <c r="C30" i="8"/>
  <c r="C31" i="8"/>
  <c r="C32" i="8"/>
  <c r="C33" i="8"/>
  <c r="C34" i="8"/>
  <c r="C35" i="8"/>
  <c r="C36" i="8"/>
  <c r="C38" i="8"/>
  <c r="C39" i="8"/>
  <c r="C40" i="8"/>
  <c r="C41" i="8"/>
  <c r="D9" i="5"/>
  <c r="E9" i="5" s="1"/>
  <c r="F9" i="5" s="1"/>
  <c r="D10" i="5"/>
  <c r="E10" i="5" s="1"/>
  <c r="F10" i="5" s="1"/>
  <c r="D11" i="5"/>
  <c r="E11" i="5" s="1"/>
  <c r="F11" i="5" s="1"/>
  <c r="D12" i="5"/>
  <c r="E12" i="5" s="1"/>
  <c r="F12" i="5" s="1"/>
  <c r="D13" i="5"/>
  <c r="E13" i="5" s="1"/>
  <c r="F13" i="5" s="1"/>
  <c r="D14" i="5"/>
  <c r="E14" i="5" s="1"/>
  <c r="F14" i="5" s="1"/>
  <c r="D15" i="5"/>
  <c r="E15" i="5" s="1"/>
  <c r="F15" i="5" s="1"/>
  <c r="D16" i="5"/>
  <c r="E16" i="5" s="1"/>
  <c r="F16" i="5" s="1"/>
  <c r="D17" i="5"/>
  <c r="E17" i="5" s="1"/>
  <c r="F17" i="5" s="1"/>
  <c r="D18" i="5"/>
  <c r="E18" i="5" s="1"/>
  <c r="F18" i="5" s="1"/>
  <c r="D19" i="5"/>
  <c r="E19" i="5" s="1"/>
  <c r="F19" i="5" s="1"/>
  <c r="D21" i="5"/>
  <c r="E21" i="5" s="1"/>
  <c r="F21" i="5" s="1"/>
  <c r="D22" i="5"/>
  <c r="E22" i="5" s="1"/>
  <c r="F22" i="5" s="1"/>
  <c r="D23" i="5"/>
  <c r="E23" i="5" s="1"/>
  <c r="F23" i="5" s="1"/>
  <c r="D24" i="5"/>
  <c r="E24" i="5" s="1"/>
  <c r="F24" i="5" s="1"/>
  <c r="D25" i="5"/>
  <c r="E25" i="5" s="1"/>
  <c r="F25" i="5" s="1"/>
  <c r="D26" i="5"/>
  <c r="E26" i="5" s="1"/>
  <c r="F26" i="5" s="1"/>
  <c r="D27" i="5"/>
  <c r="E27" i="5" s="1"/>
  <c r="F27" i="5" s="1"/>
  <c r="D28" i="5"/>
  <c r="E28" i="5" s="1"/>
  <c r="F28" i="5" s="1"/>
  <c r="D29" i="5"/>
  <c r="E29" i="5" s="1"/>
  <c r="F29" i="5" s="1"/>
  <c r="D30" i="5"/>
  <c r="E30" i="5" s="1"/>
  <c r="F30" i="5" s="1"/>
  <c r="D31" i="5"/>
  <c r="E31" i="5" s="1"/>
  <c r="F31" i="5" s="1"/>
  <c r="D32" i="5"/>
  <c r="E32" i="5" s="1"/>
  <c r="F32" i="5" s="1"/>
  <c r="D34" i="5"/>
  <c r="E34" i="5" s="1"/>
  <c r="F34" i="5" s="1"/>
  <c r="D35" i="5"/>
  <c r="E35" i="5" s="1"/>
  <c r="F35" i="5" s="1"/>
  <c r="D36" i="5"/>
  <c r="E36" i="5" s="1"/>
  <c r="F36" i="5" s="1"/>
  <c r="D37" i="5"/>
  <c r="E37" i="5" s="1"/>
  <c r="F37" i="5" s="1"/>
  <c r="C8" i="1"/>
  <c r="C6" i="1"/>
  <c r="C9" i="1"/>
  <c r="C10" i="1"/>
  <c r="C7" i="1"/>
  <c r="C5" i="1"/>
  <c r="E7" i="8" l="1"/>
  <c r="D7" i="8"/>
  <c r="C7" i="8"/>
  <c r="D8" i="2"/>
  <c r="D7" i="2"/>
  <c r="A8" i="2"/>
  <c r="E20" i="8"/>
  <c r="E19" i="8"/>
  <c r="E12" i="8"/>
  <c r="E11" i="8"/>
  <c r="F7" i="8" l="1"/>
  <c r="C8" i="8"/>
  <c r="B8" i="8"/>
  <c r="C5" i="2"/>
  <c r="A22" i="1" l="1"/>
  <c r="A21" i="1"/>
  <c r="A18" i="1"/>
  <c r="A17" i="1"/>
  <c r="A14" i="1"/>
  <c r="A13" i="1"/>
  <c r="G7" i="2"/>
  <c r="C10" i="2" l="1"/>
  <c r="E18" i="2"/>
  <c r="C13" i="2" l="1"/>
  <c r="C8" i="2" s="1"/>
  <c r="E11" i="2" l="1"/>
  <c r="E12" i="2"/>
</calcChain>
</file>

<file path=xl/sharedStrings.xml><?xml version="1.0" encoding="utf-8"?>
<sst xmlns="http://schemas.openxmlformats.org/spreadsheetml/2006/main" count="168" uniqueCount="100">
  <si>
    <t>Company name:</t>
  </si>
  <si>
    <t>Certifying country:</t>
  </si>
  <si>
    <t>Event organizer:</t>
  </si>
  <si>
    <t>Contact person:</t>
  </si>
  <si>
    <t>Nordic Swan Ecolabelled (NSE) certified (Yes/No):</t>
  </si>
  <si>
    <t>O15 Organic food</t>
  </si>
  <si>
    <t>Overview of the dining establishment's purchases of organic food and beverages:</t>
  </si>
  <si>
    <t>Unit (Currency/KG)</t>
  </si>
  <si>
    <t>Produce some of the food outside the event area:</t>
  </si>
  <si>
    <t>% of organic food</t>
  </si>
  <si>
    <t>Purchases apply to the event:</t>
  </si>
  <si>
    <t>The dining establishment’s total purchase volume of food:</t>
  </si>
  <si>
    <t>Total purchases of organic food:</t>
  </si>
  <si>
    <t>Share of organic products in total purchase volume of food in %</t>
  </si>
  <si>
    <t>Product Name</t>
  </si>
  <si>
    <t>Supplier</t>
  </si>
  <si>
    <t>Total Purchases</t>
  </si>
  <si>
    <t>Organic Purchases</t>
  </si>
  <si>
    <t>Organic % Share</t>
  </si>
  <si>
    <t>Overview of the dining establishment's meals:</t>
  </si>
  <si>
    <t>Meal with two organic main ingredients:</t>
  </si>
  <si>
    <t>Meal with one main ingredient:</t>
  </si>
  <si>
    <t>Does it meet the requirement?</t>
  </si>
  <si>
    <t>Meal name</t>
  </si>
  <si>
    <t>Ingredients</t>
  </si>
  <si>
    <t>Amount of main ingredients (Numbers only)</t>
  </si>
  <si>
    <t>Amount of organic main ingredients (Numbers only)</t>
  </si>
  <si>
    <t>O16 Organic beverages</t>
  </si>
  <si>
    <t>Overview of the dining establishment's purchases of organic beverages:</t>
  </si>
  <si>
    <t>Alcoholic organic beverages</t>
  </si>
  <si>
    <t>Non-alcoholic organic beverages</t>
  </si>
  <si>
    <t>Alcoholic beverages</t>
  </si>
  <si>
    <t>Non-alcoholic beverages</t>
  </si>
  <si>
    <t>Beverage type</t>
  </si>
  <si>
    <t>Catering service name</t>
  </si>
  <si>
    <t>O25 Serving of take away</t>
  </si>
  <si>
    <t>Overview of all the disposable items that will be used for serving take away food and beverage:</t>
  </si>
  <si>
    <t>Beverages or food</t>
  </si>
  <si>
    <t>Material</t>
  </si>
  <si>
    <t>NSE licence number</t>
  </si>
  <si>
    <t>O30 Ecolabelled cleaning products</t>
  </si>
  <si>
    <t>Overview of all the cleaning products used at the event:</t>
  </si>
  <si>
    <t>Manufacturer</t>
  </si>
  <si>
    <t>Function</t>
  </si>
  <si>
    <t>Type of cleaning</t>
  </si>
  <si>
    <t>Nordic Swan Ecolabel, EU Ecolabel, or Good Environmental Choice licence number</t>
  </si>
  <si>
    <t>Comments</t>
  </si>
  <si>
    <t/>
  </si>
  <si>
    <t>Certifying country</t>
  </si>
  <si>
    <t>NSE certified</t>
  </si>
  <si>
    <t>Currency</t>
  </si>
  <si>
    <t>O15</t>
  </si>
  <si>
    <t>Text</t>
  </si>
  <si>
    <t>O15_DK</t>
  </si>
  <si>
    <t>O16 beverages</t>
  </si>
  <si>
    <t>O16</t>
  </si>
  <si>
    <t>O16 Exemption</t>
  </si>
  <si>
    <t>O25</t>
  </si>
  <si>
    <t>O25 Beverages</t>
  </si>
  <si>
    <t>O25 Food</t>
  </si>
  <si>
    <t>O30 Type of cleaning</t>
  </si>
  <si>
    <t>Denmark</t>
  </si>
  <si>
    <t>Yes</t>
  </si>
  <si>
    <t>KG</t>
  </si>
  <si>
    <t>Catering services that produce all food at the event area:
• must purchase a minimum of 40% organic food (in value or volume/kg) to be served at the event</t>
  </si>
  <si>
    <t>Submit a list of all catering services, who produce some of the food outside the event area. For 50% of the catering services submit both the application and the registration letter for “The Organic Cuisine Label at occasional events”. The application and the documentation in form of invoices or delivery notes of all purchases for the event must be available throughout the event in case of inspection from Fødevarestyrelsen.</t>
  </si>
  <si>
    <t>Alcoholic</t>
  </si>
  <si>
    <t>All catering services must provide a minimum of one non-alcoholic organic beverage and one alcoholic organic beverage, if non-alcoholic/alcoholic beverages are served.</t>
  </si>
  <si>
    <t>If one catering service only serves non-organic beverage, this can be compensated by additionally having one catering service that only serves organic beverages.</t>
  </si>
  <si>
    <t>Beverages</t>
  </si>
  <si>
    <t>Reusable cups</t>
  </si>
  <si>
    <t>Reusable tableware</t>
  </si>
  <si>
    <t>Regular cleaning</t>
  </si>
  <si>
    <t>Finland</t>
  </si>
  <si>
    <t>No</t>
  </si>
  <si>
    <t>DKK</t>
  </si>
  <si>
    <t xml:space="preserve">All catering services must provide either: 
• a minimum of one meal with two organic main ingredients, or 
• two meals with one main ingredient.
Catering from Nordic Swan Ecolabelled hotels, food services and conference facilities already fulfil the requirement.
Main ingredient in a meal means the components, excluding water, that contribute to three of the highest percentage of weight or volume to the meal. I.e. fish or potato in "fish'n chips", meat, potato or bread in a hamburger, rice in a pot-dish etc.
Name and explanation of the organic main ingredients in the meal. </t>
  </si>
  <si>
    <t>Submit application and registration letter for “The Organic Cuisine Label at occasional events”, showing a minimum of 40% organic food and beverages. The application and the documentation in form of invoices or delivery notes of all purchases for the event must be available throughout the event in case of inspection from Fødevarestyrelsen.
Or
Submit application and registration letter for “The Organic Cuisine Label at occasional events”, showing a minimum of 40% organic food and beverages. The application and the documentation in form of invoices or delivery notes of all purchases for the event must be available throughout the event in case of inspection from Fødevarestyrelsen.</t>
  </si>
  <si>
    <t>Alcoholic organic</t>
  </si>
  <si>
    <t>If alcoholic beverages are served, the catering service must provide at least one organic option with or without alcohol.</t>
  </si>
  <si>
    <t>If one catering service only serves non-organic beverage, this can be compensated by additionally having one catering service that only serves organic beverages</t>
  </si>
  <si>
    <t>Food</t>
  </si>
  <si>
    <t>Nordic Swan Ecolabelled cups</t>
  </si>
  <si>
    <t>Nordic Swan Ecolabelled tableware</t>
  </si>
  <si>
    <t>Special cleaning</t>
  </si>
  <si>
    <t>Iceland</t>
  </si>
  <si>
    <t>EUR</t>
  </si>
  <si>
    <t>Non-alcoholic</t>
  </si>
  <si>
    <t>rPET cups</t>
  </si>
  <si>
    <t>Tableware from renewable raw materials such as paper, cardboard and palm leave etc.</t>
  </si>
  <si>
    <t>Norway</t>
  </si>
  <si>
    <t>NOK</t>
  </si>
  <si>
    <t>Non-alcoholic organic</t>
  </si>
  <si>
    <t>Bio-based plastic that can be recycled in current recycling systems.</t>
  </si>
  <si>
    <t>Sweden</t>
  </si>
  <si>
    <t>SEK</t>
  </si>
  <si>
    <t xml:space="preserve">All catering services must provide a minimum of one non-alcoholic organic beverage and one
alcoholic organic beverage, if non-alcoholic/alcoholic beverages are served. </t>
  </si>
  <si>
    <t>Bottles or cans in deposit return system</t>
  </si>
  <si>
    <t>Confirm that user information and safety data sheets  (in line with Annex II to REACH, Regulation (EC) 1907/2006) are available for the relevant users</t>
  </si>
  <si>
    <t>Calculation sheet for Events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</si>
</sst>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quot;kr&quot;"/>
    <numFmt numFmtId="165" formatCode="0.0%"/>
    <numFmt numFmtId="166" formatCode="#,##0\ _k_r"/>
  </numFmts>
  <fonts count="17" x14ac:knownFonts="1">
    <font>
      <sz val="11"/>
      <color theme="1"/>
      <name val="Aptos Narrow"/>
      <family val="2"/>
      <scheme val="minor"/>
    </font>
    <font>
      <sz val="11"/>
      <color theme="1"/>
      <name val="Aptos Narrow"/>
      <family val="2"/>
      <scheme val="minor"/>
    </font>
    <font>
      <b/>
      <sz val="11"/>
      <color theme="6"/>
      <name val="Aptos Narrow"/>
      <family val="2"/>
      <scheme val="minor"/>
    </font>
    <font>
      <b/>
      <sz val="16"/>
      <color theme="1"/>
      <name val="Aptos Narrow"/>
      <family val="2"/>
      <scheme val="minor"/>
    </font>
    <font>
      <b/>
      <sz val="11"/>
      <color theme="1"/>
      <name val="Aptos Narrow"/>
      <family val="2"/>
      <scheme val="minor"/>
    </font>
    <font>
      <b/>
      <sz val="14"/>
      <color theme="1"/>
      <name val="Aptos Narrow"/>
      <family val="2"/>
      <scheme val="minor"/>
    </font>
    <font>
      <b/>
      <sz val="11"/>
      <name val="Aptos Narrow"/>
      <family val="2"/>
      <scheme val="minor"/>
    </font>
    <font>
      <b/>
      <sz val="11"/>
      <color rgb="FF00B050"/>
      <name val="Aptos Narrow"/>
      <family val="2"/>
      <scheme val="minor"/>
    </font>
    <font>
      <sz val="11"/>
      <name val="Aptos Narrow"/>
      <family val="2"/>
      <scheme val="minor"/>
    </font>
    <font>
      <sz val="11"/>
      <color rgb="FF00B050"/>
      <name val="Aptos Narrow"/>
      <family val="2"/>
      <scheme val="minor"/>
    </font>
    <font>
      <b/>
      <sz val="11"/>
      <color rgb="FFFF0000"/>
      <name val="Aptos Narrow"/>
      <family val="2"/>
      <scheme val="minor"/>
    </font>
    <font>
      <b/>
      <sz val="12"/>
      <name val="Aptos Narrow"/>
      <family val="2"/>
      <scheme val="minor"/>
    </font>
    <font>
      <b/>
      <sz val="12"/>
      <color theme="1"/>
      <name val="Aptos Narrow"/>
      <family val="2"/>
      <scheme val="minor"/>
    </font>
    <font>
      <sz val="11"/>
      <color theme="0"/>
      <name val="Aptos Narrow"/>
      <family val="2"/>
      <scheme val="minor"/>
    </font>
    <font>
      <u/>
      <sz val="11"/>
      <color theme="10"/>
      <name val="Aptos Narrow"/>
      <family val="2"/>
      <scheme val="minor"/>
    </font>
    <font>
      <b/>
      <u/>
      <sz val="12"/>
      <name val="Aptos Narrow"/>
      <family val="2"/>
      <scheme val="minor"/>
    </font>
    <font>
      <b/>
      <sz val="12"/>
      <color rgb="FFFF0000"/>
      <name val="Aptos Narrow"/>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14" fillId="0" borderId="0" applyNumberFormat="0" applyFill="0" applyBorder="0" applyAlignment="0" applyProtection="0"/>
  </cellStyleXfs>
  <cellXfs count="138">
    <xf numFmtId="0" fontId="0" fillId="0" borderId="0" xfId="0"/>
    <xf numFmtId="0" fontId="0" fillId="0" borderId="0" xfId="0" applyAlignment="1">
      <alignment wrapText="1"/>
    </xf>
    <xf numFmtId="0" fontId="0" fillId="0" borderId="0" xfId="0" applyAlignment="1">
      <alignment horizontal="center" vertical="center" wrapText="1"/>
    </xf>
    <xf numFmtId="0" fontId="8" fillId="0" borderId="0" xfId="0" applyFont="1" applyAlignment="1">
      <alignment horizontal="center" vertical="center" wrapText="1"/>
    </xf>
    <xf numFmtId="166" fontId="0" fillId="0" borderId="0" xfId="0" applyNumberFormat="1" applyAlignment="1">
      <alignment horizontal="center" vertical="center" wrapText="1"/>
    </xf>
    <xf numFmtId="165" fontId="0" fillId="2" borderId="0" xfId="0" applyNumberFormat="1" applyFill="1" applyAlignment="1">
      <alignment horizontal="center" vertical="center" wrapText="1"/>
    </xf>
    <xf numFmtId="0" fontId="9" fillId="0" borderId="0" xfId="0" applyFont="1" applyAlignment="1">
      <alignment horizontal="left" vertical="center"/>
    </xf>
    <xf numFmtId="0" fontId="4" fillId="0" borderId="0" xfId="0" applyFont="1"/>
    <xf numFmtId="0" fontId="0" fillId="0" borderId="0" xfId="0" applyAlignment="1">
      <alignment vertical="top" wrapText="1"/>
    </xf>
    <xf numFmtId="0" fontId="4" fillId="0" borderId="0" xfId="0" applyFont="1" applyAlignment="1">
      <alignment wrapText="1"/>
    </xf>
    <xf numFmtId="165" fontId="0" fillId="2" borderId="0" xfId="0" applyNumberFormat="1" applyFill="1" applyAlignment="1" applyProtection="1">
      <alignment horizontal="center" vertical="center" wrapText="1"/>
      <protection hidden="1"/>
    </xf>
    <xf numFmtId="9" fontId="0" fillId="2" borderId="4" xfId="0" applyNumberFormat="1" applyFill="1" applyBorder="1" applyAlignment="1" applyProtection="1">
      <alignment horizontal="left" vertical="center"/>
      <protection hidden="1"/>
    </xf>
    <xf numFmtId="0" fontId="0" fillId="2" borderId="4" xfId="0" applyFill="1" applyBorder="1" applyProtection="1">
      <protection hidden="1"/>
    </xf>
    <xf numFmtId="0" fontId="6" fillId="0" borderId="4" xfId="0" applyFont="1" applyBorder="1" applyAlignment="1" applyProtection="1">
      <alignment vertical="center"/>
      <protection hidden="1"/>
    </xf>
    <xf numFmtId="0" fontId="0" fillId="0" borderId="0" xfId="0" applyProtection="1">
      <protection hidden="1"/>
    </xf>
    <xf numFmtId="0" fontId="10" fillId="0" borderId="0" xfId="0" applyFont="1" applyProtection="1">
      <protection hidden="1"/>
    </xf>
    <xf numFmtId="0" fontId="0" fillId="0" borderId="0" xfId="0" applyAlignment="1">
      <alignment vertical="center"/>
    </xf>
    <xf numFmtId="0" fontId="4" fillId="2" borderId="8" xfId="0" applyFont="1" applyFill="1" applyBorder="1" applyAlignment="1">
      <alignment horizontal="left" wrapText="1"/>
    </xf>
    <xf numFmtId="0" fontId="4" fillId="2" borderId="0" xfId="0" applyFont="1" applyFill="1" applyAlignment="1">
      <alignment horizontal="left" wrapText="1"/>
    </xf>
    <xf numFmtId="0" fontId="4" fillId="2" borderId="9" xfId="0" applyFont="1" applyFill="1" applyBorder="1" applyAlignment="1">
      <alignment horizontal="left" wrapText="1"/>
    </xf>
    <xf numFmtId="0" fontId="0" fillId="2" borderId="8" xfId="0" applyFill="1" applyBorder="1" applyAlignment="1">
      <alignment vertical="top" wrapText="1"/>
    </xf>
    <xf numFmtId="0" fontId="0" fillId="2" borderId="0" xfId="0" applyFill="1" applyAlignment="1">
      <alignment vertical="top" wrapText="1"/>
    </xf>
    <xf numFmtId="0" fontId="0" fillId="2" borderId="9" xfId="0" applyFill="1" applyBorder="1" applyAlignment="1">
      <alignment vertical="top" wrapText="1"/>
    </xf>
    <xf numFmtId="166" fontId="0" fillId="0" borderId="0" xfId="0" applyNumberFormat="1" applyAlignment="1">
      <alignment horizontal="center" vertical="center"/>
    </xf>
    <xf numFmtId="0" fontId="0" fillId="3" borderId="0" xfId="0" applyFill="1"/>
    <xf numFmtId="0" fontId="0" fillId="3" borderId="0" xfId="0" applyFill="1" applyAlignment="1">
      <alignment vertical="center"/>
    </xf>
    <xf numFmtId="0" fontId="4" fillId="3" borderId="0" xfId="0" applyFont="1" applyFill="1" applyAlignment="1">
      <alignment wrapText="1"/>
    </xf>
    <xf numFmtId="0" fontId="0" fillId="3" borderId="0" xfId="0" applyFill="1" applyAlignment="1">
      <alignment wrapText="1"/>
    </xf>
    <xf numFmtId="0" fontId="4" fillId="3" borderId="0" xfId="0" applyFont="1" applyFill="1"/>
    <xf numFmtId="0" fontId="4" fillId="3" borderId="0" xfId="0" applyFont="1" applyFill="1" applyProtection="1">
      <protection hidden="1"/>
    </xf>
    <xf numFmtId="0" fontId="0" fillId="3" borderId="0" xfId="0" applyFill="1" applyProtection="1">
      <protection hidden="1"/>
    </xf>
    <xf numFmtId="0" fontId="0" fillId="3" borderId="0" xfId="0" applyFill="1" applyAlignment="1" applyProtection="1">
      <alignment horizontal="left" vertical="top" wrapText="1"/>
      <protection hidden="1"/>
    </xf>
    <xf numFmtId="0" fontId="5" fillId="3" borderId="0" xfId="0" applyFont="1" applyFill="1"/>
    <xf numFmtId="0" fontId="4" fillId="3" borderId="4" xfId="0" applyFont="1" applyFill="1" applyBorder="1"/>
    <xf numFmtId="0" fontId="0" fillId="3" borderId="4" xfId="0" applyFill="1" applyBorder="1" applyProtection="1">
      <protection hidden="1"/>
    </xf>
    <xf numFmtId="0" fontId="10" fillId="3" borderId="0" xfId="0" applyFont="1" applyFill="1" applyProtection="1">
      <protection hidden="1"/>
    </xf>
    <xf numFmtId="0" fontId="4" fillId="3" borderId="1" xfId="0" applyFont="1" applyFill="1" applyBorder="1" applyProtection="1">
      <protection hidden="1"/>
    </xf>
    <xf numFmtId="0" fontId="11" fillId="3" borderId="0" xfId="0" applyFont="1" applyFill="1" applyAlignment="1">
      <alignment vertical="center"/>
    </xf>
    <xf numFmtId="0" fontId="6" fillId="3" borderId="0" xfId="0" applyFont="1" applyFill="1" applyAlignment="1">
      <alignment vertical="center"/>
    </xf>
    <xf numFmtId="0" fontId="10" fillId="3" borderId="0" xfId="0" applyFont="1" applyFill="1" applyAlignment="1" applyProtection="1">
      <alignment vertical="center"/>
      <protection hidden="1"/>
    </xf>
    <xf numFmtId="0" fontId="6" fillId="3" borderId="4" xfId="0" applyFont="1" applyFill="1" applyBorder="1" applyAlignment="1" applyProtection="1">
      <alignment vertical="center"/>
      <protection hidden="1"/>
    </xf>
    <xf numFmtId="9" fontId="8" fillId="3" borderId="4" xfId="0" applyNumberFormat="1" applyFont="1" applyFill="1" applyBorder="1" applyAlignment="1" applyProtection="1">
      <alignment vertical="center"/>
      <protection hidden="1"/>
    </xf>
    <xf numFmtId="9" fontId="0" fillId="3" borderId="4" xfId="0" applyNumberFormat="1" applyFill="1" applyBorder="1" applyAlignment="1" applyProtection="1">
      <alignment horizontal="left" vertical="center"/>
      <protection hidden="1"/>
    </xf>
    <xf numFmtId="0" fontId="4" fillId="3" borderId="0" xfId="0" applyFont="1" applyFill="1" applyAlignment="1">
      <alignment horizontal="left" vertical="center"/>
    </xf>
    <xf numFmtId="0" fontId="4" fillId="3" borderId="7" xfId="0" applyFont="1" applyFill="1" applyBorder="1" applyAlignment="1" applyProtection="1">
      <alignment vertical="center" wrapText="1"/>
      <protection hidden="1"/>
    </xf>
    <xf numFmtId="0" fontId="4" fillId="3" borderId="3" xfId="0" applyFont="1" applyFill="1" applyBorder="1" applyAlignment="1" applyProtection="1">
      <alignment vertical="center" wrapText="1"/>
      <protection hidden="1"/>
    </xf>
    <xf numFmtId="0" fontId="6" fillId="3" borderId="0" xfId="0" applyFont="1" applyFill="1" applyAlignment="1">
      <alignment vertical="center" wrapText="1"/>
    </xf>
    <xf numFmtId="0" fontId="0" fillId="3" borderId="0" xfId="0" applyFill="1" applyAlignment="1">
      <alignment horizontal="right" vertical="center" wrapText="1"/>
    </xf>
    <xf numFmtId="0" fontId="0" fillId="3" borderId="0" xfId="0" applyFill="1" applyAlignment="1">
      <alignment horizontal="center" vertical="center" wrapText="1"/>
    </xf>
    <xf numFmtId="10" fontId="0" fillId="3" borderId="0" xfId="0" applyNumberFormat="1" applyFill="1" applyAlignment="1">
      <alignment horizontal="right" vertical="center" wrapText="1"/>
    </xf>
    <xf numFmtId="0" fontId="0" fillId="3" borderId="0" xfId="0" applyFill="1" applyAlignment="1">
      <alignment vertical="top" wrapText="1"/>
    </xf>
    <xf numFmtId="0" fontId="4" fillId="3" borderId="0" xfId="0" applyFont="1" applyFill="1" applyAlignment="1">
      <alignment vertical="center" wrapText="1"/>
    </xf>
    <xf numFmtId="9" fontId="7" fillId="3" borderId="0" xfId="1" applyFont="1" applyFill="1" applyBorder="1" applyAlignment="1" applyProtection="1">
      <alignment vertical="center" wrapText="1"/>
    </xf>
    <xf numFmtId="164" fontId="0" fillId="3" borderId="0" xfId="0" applyNumberFormat="1" applyFill="1" applyAlignment="1">
      <alignment vertical="center" wrapText="1"/>
    </xf>
    <xf numFmtId="9" fontId="7" fillId="3" borderId="0" xfId="1" applyFont="1" applyFill="1" applyBorder="1" applyAlignment="1">
      <alignment vertical="center" wrapText="1"/>
    </xf>
    <xf numFmtId="0" fontId="4" fillId="2" borderId="8" xfId="0" applyFont="1" applyFill="1" applyBorder="1" applyAlignment="1" applyProtection="1">
      <alignment horizontal="left" wrapText="1"/>
      <protection hidden="1"/>
    </xf>
    <xf numFmtId="0" fontId="4" fillId="2" borderId="0" xfId="0" applyFont="1" applyFill="1" applyAlignment="1" applyProtection="1">
      <alignment horizontal="left" wrapText="1"/>
      <protection hidden="1"/>
    </xf>
    <xf numFmtId="0" fontId="4" fillId="2" borderId="9" xfId="0" applyFont="1" applyFill="1" applyBorder="1" applyAlignment="1" applyProtection="1">
      <alignment horizontal="left" wrapText="1"/>
      <protection hidden="1"/>
    </xf>
    <xf numFmtId="0" fontId="4" fillId="0" borderId="4" xfId="0" applyFont="1" applyBorder="1" applyProtection="1">
      <protection hidden="1"/>
    </xf>
    <xf numFmtId="0" fontId="4" fillId="0" borderId="4" xfId="0" applyFont="1" applyBorder="1" applyAlignment="1" applyProtection="1">
      <alignment wrapText="1"/>
      <protection hidden="1"/>
    </xf>
    <xf numFmtId="0" fontId="8" fillId="2" borderId="4" xfId="0" applyFont="1" applyFill="1" applyBorder="1" applyAlignment="1" applyProtection="1">
      <alignment vertical="center"/>
      <protection hidden="1"/>
    </xf>
    <xf numFmtId="0" fontId="0" fillId="0" borderId="0" xfId="0" applyAlignment="1" applyProtection="1">
      <alignment wrapText="1"/>
      <protection hidden="1"/>
    </xf>
    <xf numFmtId="0" fontId="4" fillId="2" borderId="4" xfId="0" applyFont="1" applyFill="1" applyBorder="1" applyProtection="1">
      <protection hidden="1"/>
    </xf>
    <xf numFmtId="0" fontId="6" fillId="2" borderId="4" xfId="0" applyFont="1" applyFill="1" applyBorder="1" applyAlignment="1" applyProtection="1">
      <alignment horizontal="right" vertical="center"/>
      <protection hidden="1"/>
    </xf>
    <xf numFmtId="0" fontId="4" fillId="2" borderId="4" xfId="0" applyFont="1" applyFill="1" applyBorder="1" applyAlignment="1" applyProtection="1">
      <alignment horizontal="right" vertical="center"/>
      <protection hidden="1"/>
    </xf>
    <xf numFmtId="0" fontId="0" fillId="3" borderId="0" xfId="0" applyFill="1" applyAlignment="1" applyProtection="1">
      <alignment wrapText="1"/>
      <protection hidden="1"/>
    </xf>
    <xf numFmtId="0" fontId="13" fillId="3" borderId="0" xfId="0" applyFont="1" applyFill="1"/>
    <xf numFmtId="0" fontId="10" fillId="3" borderId="0" xfId="0" applyFont="1" applyFill="1" applyAlignment="1" applyProtection="1">
      <alignment vertical="center" wrapText="1"/>
      <protection hidden="1"/>
    </xf>
    <xf numFmtId="164" fontId="10" fillId="3" borderId="0" xfId="0" applyNumberFormat="1" applyFont="1" applyFill="1" applyAlignment="1" applyProtection="1">
      <alignment vertical="top" wrapText="1"/>
      <protection hidden="1"/>
    </xf>
    <xf numFmtId="0" fontId="10" fillId="3" borderId="0" xfId="0" applyFont="1" applyFill="1" applyAlignment="1" applyProtection="1">
      <alignment horizontal="left" vertical="top"/>
      <protection hidden="1"/>
    </xf>
    <xf numFmtId="0" fontId="16" fillId="3" borderId="0" xfId="0" applyFont="1" applyFill="1" applyAlignment="1" applyProtection="1">
      <alignment vertical="center"/>
      <protection hidden="1"/>
    </xf>
    <xf numFmtId="0" fontId="6" fillId="3" borderId="0" xfId="0" applyFont="1" applyFill="1" applyAlignment="1" applyProtection="1">
      <alignment vertical="center"/>
      <protection hidden="1"/>
    </xf>
    <xf numFmtId="0" fontId="0" fillId="3" borderId="0" xfId="0" applyFill="1" applyAlignment="1" applyProtection="1">
      <alignment vertical="center"/>
      <protection hidden="1"/>
    </xf>
    <xf numFmtId="0" fontId="2" fillId="3" borderId="0" xfId="0" applyFont="1" applyFill="1" applyAlignment="1" applyProtection="1">
      <alignment vertical="center" wrapText="1"/>
      <protection hidden="1"/>
    </xf>
    <xf numFmtId="0" fontId="0" fillId="3" borderId="0" xfId="0" applyFill="1" applyAlignment="1" applyProtection="1">
      <alignment vertical="top" wrapText="1"/>
      <protection hidden="1"/>
    </xf>
    <xf numFmtId="0" fontId="10" fillId="3" borderId="6" xfId="0" applyFont="1" applyFill="1" applyBorder="1" applyAlignment="1" applyProtection="1">
      <alignment vertical="top" wrapText="1"/>
      <protection hidden="1"/>
    </xf>
    <xf numFmtId="0" fontId="10" fillId="3" borderId="0" xfId="0" applyFont="1" applyFill="1" applyAlignment="1" applyProtection="1">
      <alignment vertical="top" wrapText="1"/>
      <protection hidden="1"/>
    </xf>
    <xf numFmtId="0" fontId="12" fillId="3" borderId="0" xfId="0" applyFont="1" applyFill="1"/>
    <xf numFmtId="0" fontId="15" fillId="3" borderId="0" xfId="2" applyFont="1" applyFill="1"/>
    <xf numFmtId="0" fontId="14" fillId="3" borderId="0" xfId="2" applyFill="1"/>
    <xf numFmtId="0" fontId="0" fillId="0" borderId="0" xfId="0" applyAlignment="1" applyProtection="1">
      <alignment horizontal="center" vertical="center" wrapText="1"/>
      <protection hidden="1"/>
      <extLst>
        <ext xmlns:xfpb="http://schemas.microsoft.com/office/spreadsheetml/2022/featurepropertybag" uri="{C7286773-470A-42A8-94C5-96B5CB345126}">
          <xfpb:xfComplement i="0"/>
        </ext>
      </extLst>
    </xf>
    <xf numFmtId="0" fontId="3" fillId="3" borderId="0" xfId="0" applyFont="1" applyFill="1"/>
    <xf numFmtId="0" fontId="0" fillId="3" borderId="0" xfId="0" applyFill="1" applyAlignment="1" applyProtection="1">
      <alignment horizontal="left" vertical="top" wrapText="1"/>
      <protection hidden="1"/>
    </xf>
    <xf numFmtId="0" fontId="0" fillId="2" borderId="8" xfId="0" applyFill="1" applyBorder="1" applyAlignment="1" applyProtection="1">
      <alignment horizontal="left" vertical="top" wrapText="1"/>
      <protection hidden="1"/>
    </xf>
    <xf numFmtId="0" fontId="0" fillId="2" borderId="0" xfId="0" applyFill="1" applyAlignment="1" applyProtection="1">
      <alignment horizontal="left" vertical="top" wrapText="1"/>
      <protection hidden="1"/>
    </xf>
    <xf numFmtId="0" fontId="0" fillId="2" borderId="9" xfId="0" applyFill="1" applyBorder="1" applyAlignment="1" applyProtection="1">
      <alignment horizontal="left" vertical="top" wrapText="1"/>
      <protection hidden="1"/>
    </xf>
    <xf numFmtId="0" fontId="0" fillId="2" borderId="10" xfId="0" applyFill="1" applyBorder="1" applyAlignment="1" applyProtection="1">
      <alignment horizontal="left" vertical="top" wrapText="1"/>
      <protection hidden="1"/>
    </xf>
    <xf numFmtId="0" fontId="0" fillId="2" borderId="11" xfId="0" applyFill="1" applyBorder="1" applyAlignment="1" applyProtection="1">
      <alignment horizontal="left" vertical="top" wrapText="1"/>
      <protection hidden="1"/>
    </xf>
    <xf numFmtId="0" fontId="0" fillId="2" borderId="12" xfId="0" applyFill="1" applyBorder="1" applyAlignment="1" applyProtection="1">
      <alignment horizontal="left" vertical="top" wrapText="1"/>
      <protection hidden="1"/>
    </xf>
    <xf numFmtId="0" fontId="4" fillId="2" borderId="5" xfId="0" applyFont="1" applyFill="1" applyBorder="1" applyAlignment="1" applyProtection="1">
      <alignment horizontal="left" wrapText="1"/>
      <protection hidden="1"/>
    </xf>
    <xf numFmtId="0" fontId="4" fillId="2" borderId="6" xfId="0" applyFont="1" applyFill="1" applyBorder="1" applyAlignment="1" applyProtection="1">
      <alignment horizontal="left" wrapText="1"/>
      <protection hidden="1"/>
    </xf>
    <xf numFmtId="0" fontId="4" fillId="2" borderId="7" xfId="0" applyFont="1" applyFill="1" applyBorder="1" applyAlignment="1" applyProtection="1">
      <alignment horizontal="left" wrapText="1"/>
      <protection hidden="1"/>
    </xf>
    <xf numFmtId="166" fontId="4" fillId="3" borderId="1" xfId="0" applyNumberFormat="1" applyFont="1" applyFill="1" applyBorder="1" applyAlignment="1" applyProtection="1">
      <alignment horizontal="center" vertical="center" wrapText="1"/>
      <protection hidden="1"/>
    </xf>
    <xf numFmtId="0" fontId="4" fillId="3" borderId="2" xfId="0" applyFont="1" applyFill="1" applyBorder="1" applyAlignment="1" applyProtection="1">
      <alignment horizontal="center" vertical="center" wrapText="1"/>
      <protection hidden="1"/>
    </xf>
    <xf numFmtId="9" fontId="6" fillId="3" borderId="1" xfId="1" applyFont="1" applyFill="1" applyBorder="1" applyAlignment="1" applyProtection="1">
      <alignment horizontal="center" vertical="center" wrapText="1"/>
      <protection hidden="1"/>
    </xf>
    <xf numFmtId="9" fontId="6" fillId="3" borderId="2" xfId="1" applyFont="1" applyFill="1" applyBorder="1" applyAlignment="1" applyProtection="1">
      <alignment horizontal="center" vertical="center" wrapText="1"/>
      <protection hidden="1"/>
    </xf>
    <xf numFmtId="0" fontId="6" fillId="3" borderId="5" xfId="0" applyFont="1" applyFill="1" applyBorder="1" applyAlignment="1" applyProtection="1">
      <alignment horizontal="center" vertical="center" wrapText="1"/>
      <protection hidden="1"/>
    </xf>
    <xf numFmtId="0" fontId="6" fillId="3" borderId="6" xfId="0" applyFont="1" applyFill="1" applyBorder="1" applyAlignment="1" applyProtection="1">
      <alignment horizontal="center" vertical="center" wrapText="1"/>
      <protection hidden="1"/>
    </xf>
    <xf numFmtId="166" fontId="4" fillId="3" borderId="5" xfId="0" applyNumberFormat="1" applyFont="1" applyFill="1" applyBorder="1" applyAlignment="1" applyProtection="1">
      <alignment horizontal="center" vertical="center" wrapText="1"/>
      <protection hidden="1"/>
    </xf>
    <xf numFmtId="0" fontId="4" fillId="3" borderId="6" xfId="0" applyFont="1" applyFill="1" applyBorder="1" applyAlignment="1" applyProtection="1">
      <alignment horizontal="center" vertical="center" wrapText="1"/>
      <protection hidden="1"/>
    </xf>
    <xf numFmtId="0" fontId="4" fillId="2" borderId="10" xfId="0" applyFont="1" applyFill="1" applyBorder="1" applyAlignment="1" applyProtection="1">
      <alignment horizontal="left" vertical="center"/>
      <protection hidden="1"/>
    </xf>
    <xf numFmtId="0" fontId="4" fillId="2" borderId="12" xfId="0" applyFont="1" applyFill="1" applyBorder="1" applyAlignment="1" applyProtection="1">
      <alignment horizontal="left" vertical="center"/>
      <protection hidden="1"/>
    </xf>
    <xf numFmtId="0" fontId="4" fillId="0" borderId="1" xfId="0" applyFont="1" applyBorder="1" applyAlignment="1" applyProtection="1">
      <alignment horizontal="left" vertical="top"/>
      <protection hidden="1"/>
    </xf>
    <xf numFmtId="0" fontId="4" fillId="0" borderId="3" xfId="0" applyFont="1" applyBorder="1" applyAlignment="1" applyProtection="1">
      <alignment horizontal="left" vertical="top"/>
      <protection hidden="1"/>
    </xf>
    <xf numFmtId="0" fontId="4" fillId="2" borderId="1" xfId="0" applyFont="1" applyFill="1" applyBorder="1" applyAlignment="1" applyProtection="1">
      <alignment horizontal="left" vertical="top"/>
      <protection hidden="1"/>
    </xf>
    <xf numFmtId="0" fontId="4" fillId="2" borderId="2" xfId="0" applyFont="1" applyFill="1" applyBorder="1" applyAlignment="1" applyProtection="1">
      <alignment horizontal="left" vertical="top"/>
      <protection hidden="1"/>
    </xf>
    <xf numFmtId="0" fontId="4" fillId="2" borderId="3" xfId="0" applyFont="1" applyFill="1" applyBorder="1" applyAlignment="1" applyProtection="1">
      <alignment horizontal="left" vertical="top"/>
      <protection hidden="1"/>
    </xf>
    <xf numFmtId="0" fontId="0" fillId="2" borderId="5" xfId="0" applyFill="1" applyBorder="1" applyAlignment="1" applyProtection="1">
      <alignment horizontal="left" vertical="top" wrapText="1"/>
      <protection hidden="1"/>
    </xf>
    <xf numFmtId="0" fontId="0" fillId="2" borderId="6" xfId="0" applyFill="1" applyBorder="1" applyAlignment="1" applyProtection="1">
      <alignment horizontal="left" vertical="top" wrapText="1"/>
      <protection hidden="1"/>
    </xf>
    <xf numFmtId="0" fontId="0" fillId="2" borderId="7" xfId="0" applyFill="1" applyBorder="1" applyAlignment="1" applyProtection="1">
      <alignment horizontal="left" vertical="top" wrapText="1"/>
      <protection hidden="1"/>
    </xf>
    <xf numFmtId="0" fontId="16" fillId="3" borderId="11" xfId="0" applyFont="1" applyFill="1" applyBorder="1" applyAlignment="1" applyProtection="1">
      <alignment horizontal="left" vertical="top" wrapText="1"/>
      <protection hidden="1"/>
    </xf>
    <xf numFmtId="0" fontId="6" fillId="3" borderId="1" xfId="0" applyFont="1" applyFill="1" applyBorder="1" applyAlignment="1" applyProtection="1">
      <alignment vertical="center" wrapText="1"/>
      <protection hidden="1"/>
    </xf>
    <xf numFmtId="0" fontId="8" fillId="2" borderId="3" xfId="0" applyFont="1" applyFill="1" applyBorder="1" applyAlignment="1" applyProtection="1">
      <alignment vertical="center" wrapText="1"/>
      <protection hidden="1"/>
    </xf>
    <xf numFmtId="0" fontId="6" fillId="3" borderId="5" xfId="0" applyFont="1" applyFill="1" applyBorder="1" applyAlignment="1" applyProtection="1">
      <alignment vertical="center" wrapText="1"/>
      <protection hidden="1"/>
    </xf>
    <xf numFmtId="0" fontId="6" fillId="3" borderId="7" xfId="0" applyFont="1" applyFill="1" applyBorder="1" applyAlignment="1" applyProtection="1">
      <alignment vertical="center" wrapText="1"/>
      <protection hidden="1"/>
    </xf>
    <xf numFmtId="0" fontId="4" fillId="3" borderId="4" xfId="0" applyFont="1" applyFill="1" applyBorder="1" applyProtection="1">
      <protection hidden="1"/>
    </xf>
    <xf numFmtId="0" fontId="4" fillId="3" borderId="4" xfId="0" applyFont="1" applyFill="1" applyBorder="1" applyAlignment="1" applyProtection="1">
      <alignment wrapText="1"/>
      <protection hidden="1"/>
    </xf>
    <xf numFmtId="0" fontId="8" fillId="3" borderId="4" xfId="0" applyFont="1" applyFill="1" applyBorder="1" applyAlignment="1" applyProtection="1">
      <alignment vertical="center"/>
      <protection hidden="1"/>
    </xf>
    <xf numFmtId="0" fontId="4" fillId="3" borderId="0" xfId="0" applyFont="1" applyFill="1" applyAlignment="1" applyProtection="1">
      <alignment horizontal="left" vertical="center"/>
      <protection hidden="1"/>
    </xf>
    <xf numFmtId="0" fontId="4" fillId="3" borderId="0" xfId="0" applyFont="1" applyFill="1" applyAlignment="1" applyProtection="1">
      <alignment wrapText="1"/>
      <protection hidden="1"/>
    </xf>
    <xf numFmtId="0" fontId="4" fillId="3" borderId="5" xfId="0" applyFont="1" applyFill="1" applyBorder="1" applyAlignment="1" applyProtection="1">
      <alignment horizontal="right" vertical="center" wrapText="1"/>
      <protection hidden="1"/>
    </xf>
    <xf numFmtId="0" fontId="4" fillId="3" borderId="6" xfId="0" applyFont="1" applyFill="1" applyBorder="1" applyAlignment="1" applyProtection="1">
      <alignment horizontal="right" vertical="center" wrapText="1"/>
      <protection hidden="1"/>
    </xf>
    <xf numFmtId="0" fontId="4" fillId="3" borderId="1" xfId="0" applyFont="1" applyFill="1" applyBorder="1" applyAlignment="1" applyProtection="1">
      <alignment horizontal="right" vertical="center" wrapText="1"/>
      <protection hidden="1"/>
    </xf>
    <xf numFmtId="0" fontId="4" fillId="3" borderId="2" xfId="0" applyFont="1" applyFill="1" applyBorder="1" applyAlignment="1" applyProtection="1">
      <alignment horizontal="right" vertical="center" wrapText="1"/>
      <protection hidden="1"/>
    </xf>
    <xf numFmtId="0" fontId="4" fillId="3" borderId="10" xfId="0" applyFont="1" applyFill="1" applyBorder="1" applyAlignment="1" applyProtection="1">
      <alignment horizontal="right" vertical="center" wrapText="1"/>
      <protection hidden="1"/>
    </xf>
    <xf numFmtId="0" fontId="4" fillId="3" borderId="11" xfId="0" applyFont="1" applyFill="1" applyBorder="1" applyAlignment="1" applyProtection="1">
      <alignment horizontal="right" vertical="center" wrapText="1"/>
      <protection hidden="1"/>
    </xf>
    <xf numFmtId="9" fontId="7" fillId="3" borderId="12" xfId="1" applyFont="1" applyFill="1" applyBorder="1" applyAlignment="1" applyProtection="1">
      <alignment vertical="center" wrapText="1"/>
      <protection hidden="1"/>
    </xf>
    <xf numFmtId="0" fontId="6" fillId="3" borderId="0" xfId="0" applyFont="1" applyFill="1" applyAlignment="1" applyProtection="1">
      <alignment vertical="center" wrapText="1"/>
      <protection hidden="1"/>
    </xf>
    <xf numFmtId="0" fontId="0" fillId="3" borderId="0" xfId="0" applyFill="1" applyAlignment="1" applyProtection="1">
      <alignment vertical="center" wrapText="1"/>
      <protection hidden="1"/>
    </xf>
    <xf numFmtId="164" fontId="10" fillId="3" borderId="6" xfId="0" applyNumberFormat="1" applyFont="1" applyFill="1" applyBorder="1" applyAlignment="1" applyProtection="1">
      <alignment horizontal="left" vertical="top" wrapText="1"/>
      <protection hidden="1"/>
    </xf>
    <xf numFmtId="0" fontId="0" fillId="3" borderId="0" xfId="0" applyFill="1" applyAlignment="1" applyProtection="1">
      <alignment horizontal="right" vertical="center" wrapText="1"/>
      <protection hidden="1"/>
    </xf>
    <xf numFmtId="0" fontId="0" fillId="3" borderId="0" xfId="0" applyFill="1" applyAlignment="1" applyProtection="1">
      <alignment horizontal="center" vertical="center" wrapText="1"/>
      <protection hidden="1"/>
    </xf>
    <xf numFmtId="10" fontId="0" fillId="3" borderId="0" xfId="0" applyNumberFormat="1" applyFill="1" applyAlignment="1" applyProtection="1">
      <alignment horizontal="right" vertical="center" wrapText="1"/>
      <protection hidden="1"/>
    </xf>
    <xf numFmtId="0" fontId="5" fillId="3" borderId="0" xfId="0" applyFont="1" applyFill="1" applyProtection="1">
      <protection hidden="1"/>
    </xf>
    <xf numFmtId="0" fontId="11" fillId="3" borderId="0" xfId="0" applyFont="1" applyFill="1" applyAlignment="1" applyProtection="1">
      <alignment vertical="center"/>
      <protection hidden="1"/>
    </xf>
    <xf numFmtId="0" fontId="0" fillId="0" borderId="0" xfId="0"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166" fontId="0" fillId="0" borderId="0" xfId="0" applyNumberFormat="1" applyAlignment="1" applyProtection="1">
      <alignment horizontal="center" vertical="center" wrapText="1"/>
      <protection hidden="1"/>
    </xf>
  </cellXfs>
  <cellStyles count="3">
    <cellStyle name="Link" xfId="2" builtinId="8"/>
    <cellStyle name="Normal" xfId="0" builtinId="0"/>
    <cellStyle name="Procent" xfId="1" builtinId="5"/>
  </cellStyles>
  <dxfs count="46">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alignment horizontal="general" vertical="bottom" textRotation="0" wrapText="0" indent="0" justifyLastLine="0" shrinkToFit="0" readingOrder="0"/>
    </dxf>
    <dxf>
      <protection locked="1" hidden="1"/>
    </dxf>
    <dxf>
      <alignment horizontal="center" vertical="center" textRotation="0" wrapText="1" indent="0" justifyLastLine="0" shrinkToFit="0" readingOrder="0"/>
      <protection locked="1" hidden="1"/>
      <extLst>
        <ext xmlns:xfpb="http://schemas.microsoft.com/office/spreadsheetml/2022/featurepropertybag" uri="{0417FA29-78FA-4A13-93AC-8FF0FAFDF519}">
          <xfpb:DXFComplement i="0"/>
        </ext>
      </extLst>
    </dxf>
    <dxf>
      <numFmt numFmtId="0" formatCode="General"/>
      <protection locked="1" hidden="1"/>
    </dxf>
    <dxf>
      <numFmt numFmtId="0" formatCode="General"/>
      <protection locked="1" hidden="1"/>
    </dxf>
    <dxf>
      <protection locked="1" hidden="1"/>
    </dxf>
    <dxf>
      <protection locked="1" hidden="1"/>
    </dxf>
    <dxf>
      <protection locked="1" hidden="1"/>
    </dxf>
    <dxf>
      <protection locked="1" hidden="1"/>
    </dxf>
    <dxf>
      <numFmt numFmtId="0" formatCode="General"/>
      <protection locked="1" hidden="1"/>
    </dxf>
    <dxf>
      <protection locked="1" hidden="1"/>
    </dxf>
    <dxf>
      <font>
        <b/>
        <strike val="0"/>
        <outline val="0"/>
        <shadow val="0"/>
        <u val="none"/>
        <vertAlign val="baseline"/>
        <sz val="11"/>
        <color rgb="FFFF0000"/>
        <name val="Aptos Narrow"/>
        <family val="2"/>
        <scheme val="minor"/>
      </font>
      <numFmt numFmtId="0" formatCode="General"/>
      <protection locked="1" hidden="1"/>
    </dxf>
    <dxf>
      <numFmt numFmtId="0" formatCode="General"/>
      <protection locked="1" hidden="1"/>
    </dxf>
    <dxf>
      <numFmt numFmtId="0" formatCode="General"/>
      <protection locked="1" hidden="1"/>
    </dxf>
    <dxf>
      <protection locked="1" hidden="1"/>
    </dxf>
    <dxf>
      <protection locked="1" hidden="1"/>
    </dxf>
    <dxf>
      <numFmt numFmtId="0" formatCode="General"/>
      <protection locked="1" hidden="1"/>
    </dxf>
    <dxf>
      <protection locked="1" hidden="1"/>
    </dxf>
    <dxf>
      <font>
        <b val="0"/>
        <i val="0"/>
        <strike val="0"/>
        <condense val="0"/>
        <extend val="0"/>
        <outline val="0"/>
        <shadow val="0"/>
        <u val="none"/>
        <vertAlign val="baseline"/>
        <sz val="11"/>
        <color theme="1"/>
        <name val="Aptos Narrow"/>
        <family val="2"/>
        <scheme val="minor"/>
      </font>
      <numFmt numFmtId="165" formatCode="0.0%"/>
      <fill>
        <patternFill patternType="solid">
          <fgColor indexed="64"/>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ptos Narrow"/>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1"/>
        <color auto="1"/>
        <name val="Aptos Narrow"/>
        <family val="2"/>
        <scheme val="minor"/>
      </font>
      <alignment horizontal="center" vertical="center" textRotation="0" wrapText="1" indent="0" justifyLastLine="0" shrinkToFit="0" readingOrder="0"/>
    </dxf>
    <dxf>
      <font>
        <strike val="0"/>
        <outline val="0"/>
        <shadow val="0"/>
        <u val="none"/>
        <vertAlign val="baseline"/>
        <sz val="11"/>
        <name val="Aptos Narrow"/>
        <family val="2"/>
        <scheme val="none"/>
      </font>
    </dxf>
    <dxf>
      <font>
        <b val="0"/>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numFmt numFmtId="166" formatCode="#,##0\ _k_r"/>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numFmt numFmtId="166" formatCode="#,##0\ _k_r"/>
      <alignment horizontal="center" vertical="center" textRotation="0" wrapText="1" indent="0" justifyLastLine="0" shrinkToFit="0" readingOrder="0"/>
    </dxf>
    <dxf>
      <font>
        <b val="0"/>
        <i val="0"/>
        <strike val="0"/>
        <condense val="0"/>
        <extend val="0"/>
        <outline val="0"/>
        <shadow val="0"/>
        <u val="none"/>
        <vertAlign val="baseline"/>
        <sz val="11"/>
        <color auto="1"/>
        <name val="Aptos Narrow"/>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1"/>
        <color auto="1"/>
        <name val="Aptos Narrow"/>
        <family val="2"/>
        <scheme val="minor"/>
      </font>
      <alignment horizontal="center" vertical="center" textRotation="0" wrapText="1" indent="0" justifyLastLine="0" shrinkToFit="0" readingOrder="0"/>
    </dxf>
    <dxf>
      <font>
        <strike val="0"/>
        <outline val="0"/>
        <shadow val="0"/>
        <u val="none"/>
        <vertAlign val="baseline"/>
        <sz val="11"/>
        <name val="Aptos Narrow"/>
        <family val="2"/>
        <scheme val="none"/>
      </font>
    </dxf>
    <dxf>
      <font>
        <b val="0"/>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numFmt numFmtId="165" formatCode="0.0%"/>
      <fill>
        <patternFill patternType="solid">
          <fgColor indexed="64"/>
          <bgColor theme="0" tint="-0.149998474074526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1"/>
        <color theme="1"/>
        <name val="Aptos Narrow"/>
        <family val="2"/>
        <scheme val="minor"/>
      </font>
      <numFmt numFmtId="166" formatCode="#,##0\ _k_r"/>
      <alignment horizontal="center" vertical="center" textRotation="0" wrapText="0" indent="0" justifyLastLine="0" shrinkToFit="0" readingOrder="0"/>
      <protection locked="1"/>
    </dxf>
    <dxf>
      <font>
        <b val="0"/>
        <i val="0"/>
        <strike val="0"/>
        <condense val="0"/>
        <extend val="0"/>
        <outline val="0"/>
        <shadow val="0"/>
        <u val="none"/>
        <vertAlign val="baseline"/>
        <sz val="11"/>
        <color theme="1"/>
        <name val="Aptos Narrow"/>
        <family val="2"/>
        <scheme val="minor"/>
      </font>
      <numFmt numFmtId="166" formatCode="#,##0\ _k_r"/>
      <alignment horizontal="center" vertical="center" textRotation="0" wrapText="0" indent="0" justifyLastLine="0" shrinkToFit="0" readingOrder="0"/>
      <protection locked="1"/>
    </dxf>
    <dxf>
      <font>
        <b val="0"/>
        <i val="0"/>
        <strike val="0"/>
        <condense val="0"/>
        <extend val="0"/>
        <outline val="0"/>
        <shadow val="0"/>
        <u val="none"/>
        <vertAlign val="baseline"/>
        <sz val="11"/>
        <color auto="1"/>
        <name val="Aptos Narrow"/>
        <family val="2"/>
        <scheme val="minor"/>
      </font>
      <alignment horizontal="center" vertical="center" textRotation="0" wrapText="0" indent="0" justifyLastLine="0" shrinkToFit="0" readingOrder="0"/>
      <protection locked="1"/>
    </dxf>
    <dxf>
      <font>
        <b val="0"/>
        <i val="0"/>
        <strike val="0"/>
        <condense val="0"/>
        <extend val="0"/>
        <outline val="0"/>
        <shadow val="0"/>
        <u val="none"/>
        <vertAlign val="baseline"/>
        <sz val="11"/>
        <color auto="1"/>
        <name val="Aptos Narrow"/>
        <family val="2"/>
        <scheme val="minor"/>
      </font>
      <alignment horizontal="center" vertical="center" textRotation="0" wrapText="1" indent="0" justifyLastLine="0" shrinkToFit="0" readingOrder="0"/>
      <protection locked="1"/>
    </dxf>
    <dxf>
      <font>
        <strike val="0"/>
        <outline val="0"/>
        <shadow val="0"/>
        <u val="none"/>
        <vertAlign val="baseline"/>
        <sz val="11"/>
        <name val="Aptos Narrow"/>
        <family val="2"/>
        <scheme val="minor"/>
      </font>
      <protection locked="1"/>
    </dxf>
    <dxf>
      <font>
        <b val="0"/>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protection locked="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1/relationships/FeaturePropertyBag" Target="featurePropertyBag/featurePropertyBag.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1533525</xdr:colOff>
      <xdr:row>0</xdr:row>
      <xdr:rowOff>57150</xdr:rowOff>
    </xdr:from>
    <xdr:to>
      <xdr:col>2</xdr:col>
      <xdr:colOff>2311784</xdr:colOff>
      <xdr:row>3</xdr:row>
      <xdr:rowOff>134712</xdr:rowOff>
    </xdr:to>
    <xdr:pic>
      <xdr:nvPicPr>
        <xdr:cNvPr id="2" name="Billede 1">
          <a:extLst>
            <a:ext uri="{FF2B5EF4-FFF2-40B4-BE49-F238E27FC236}">
              <a16:creationId xmlns:a16="http://schemas.microsoft.com/office/drawing/2014/main" id="{5E817577-F93B-49D5-BC28-E2AD51BD39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05625" y="57150"/>
          <a:ext cx="778259" cy="7919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257175</xdr:colOff>
      <xdr:row>0</xdr:row>
      <xdr:rowOff>38100</xdr:rowOff>
    </xdr:from>
    <xdr:to>
      <xdr:col>4</xdr:col>
      <xdr:colOff>1035434</xdr:colOff>
      <xdr:row>4</xdr:row>
      <xdr:rowOff>10887</xdr:rowOff>
    </xdr:to>
    <xdr:pic>
      <xdr:nvPicPr>
        <xdr:cNvPr id="2" name="Billede 1">
          <a:extLst>
            <a:ext uri="{FF2B5EF4-FFF2-40B4-BE49-F238E27FC236}">
              <a16:creationId xmlns:a16="http://schemas.microsoft.com/office/drawing/2014/main" id="{76F5D444-B119-453F-8570-F8A8E99BC2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91775" y="38100"/>
          <a:ext cx="778259" cy="7919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619125</xdr:colOff>
      <xdr:row>0</xdr:row>
      <xdr:rowOff>85725</xdr:rowOff>
    </xdr:from>
    <xdr:to>
      <xdr:col>3</xdr:col>
      <xdr:colOff>1397384</xdr:colOff>
      <xdr:row>4</xdr:row>
      <xdr:rowOff>68037</xdr:rowOff>
    </xdr:to>
    <xdr:pic>
      <xdr:nvPicPr>
        <xdr:cNvPr id="2" name="Billede 1">
          <a:extLst>
            <a:ext uri="{FF2B5EF4-FFF2-40B4-BE49-F238E27FC236}">
              <a16:creationId xmlns:a16="http://schemas.microsoft.com/office/drawing/2014/main" id="{ACCB1E1B-F875-40AA-AAD9-F965E7240C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77225" y="85725"/>
          <a:ext cx="778259" cy="7919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361950</xdr:colOff>
      <xdr:row>0</xdr:row>
      <xdr:rowOff>85725</xdr:rowOff>
    </xdr:from>
    <xdr:to>
      <xdr:col>3</xdr:col>
      <xdr:colOff>1140209</xdr:colOff>
      <xdr:row>4</xdr:row>
      <xdr:rowOff>68037</xdr:rowOff>
    </xdr:to>
    <xdr:pic>
      <xdr:nvPicPr>
        <xdr:cNvPr id="2" name="Billede 1">
          <a:extLst>
            <a:ext uri="{FF2B5EF4-FFF2-40B4-BE49-F238E27FC236}">
              <a16:creationId xmlns:a16="http://schemas.microsoft.com/office/drawing/2014/main" id="{CCD1D1F4-2C5D-47CA-B5FE-A75DE6D921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1400" y="85725"/>
          <a:ext cx="778259" cy="79193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676275</xdr:colOff>
      <xdr:row>0</xdr:row>
      <xdr:rowOff>219075</xdr:rowOff>
    </xdr:from>
    <xdr:to>
      <xdr:col>5</xdr:col>
      <xdr:colOff>1454534</xdr:colOff>
      <xdr:row>4</xdr:row>
      <xdr:rowOff>153762</xdr:rowOff>
    </xdr:to>
    <xdr:pic>
      <xdr:nvPicPr>
        <xdr:cNvPr id="2" name="Billede 1">
          <a:extLst>
            <a:ext uri="{FF2B5EF4-FFF2-40B4-BE49-F238E27FC236}">
              <a16:creationId xmlns:a16="http://schemas.microsoft.com/office/drawing/2014/main" id="{17B5E0BC-1038-470A-AC6B-35CDABD71E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10850" y="219075"/>
          <a:ext cx="778259" cy="79193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828675</xdr:colOff>
      <xdr:row>0</xdr:row>
      <xdr:rowOff>133350</xdr:rowOff>
    </xdr:from>
    <xdr:to>
      <xdr:col>6</xdr:col>
      <xdr:colOff>1606934</xdr:colOff>
      <xdr:row>4</xdr:row>
      <xdr:rowOff>115662</xdr:rowOff>
    </xdr:to>
    <xdr:pic>
      <xdr:nvPicPr>
        <xdr:cNvPr id="2" name="Billede 1">
          <a:extLst>
            <a:ext uri="{FF2B5EF4-FFF2-40B4-BE49-F238E27FC236}">
              <a16:creationId xmlns:a16="http://schemas.microsoft.com/office/drawing/2014/main" id="{D15027E6-FD26-434C-8D7A-EE51330B5E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9525" y="133350"/>
          <a:ext cx="778259" cy="7919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harepoint.nordicecolabel.org/personal/sergiodu_nordicecolabel_org/Documents/Blandat/Info%20of%20the%20non-ecolabelled%20chemicals_SD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G) Chemical info"/>
      <sheetName val="(NO) Kjemikalieinformasjon"/>
      <sheetName val="(SV) Kemikalieinformation"/>
      <sheetName val="Sergio"/>
      <sheetName val="Ark1"/>
    </sheetNames>
    <sheetDataSet>
      <sheetData sheetId="0" refreshError="1"/>
      <sheetData sheetId="1" refreshError="1"/>
      <sheetData sheetId="2" refreshError="1"/>
      <sheetData sheetId="3" refreshError="1"/>
      <sheetData sheetId="4" refreshError="1"/>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bag type="DXFComplements" extRef="D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58BBF10-5566-4678-8A30-33FDFDE7FA3A}" name="Tabel1" displayName="Tabel1" ref="A17:E47" totalsRowShown="0" headerRowDxfId="45" dataDxfId="44">
  <autoFilter ref="A17:E47" xr:uid="{258BBF10-5566-4678-8A30-33FDFDE7FA3A}"/>
  <tableColumns count="5">
    <tableColumn id="1" xr3:uid="{9ABA3171-8475-49D8-BD2E-BB675D74C289}" name="Product Name" dataDxfId="43"/>
    <tableColumn id="2" xr3:uid="{075EA65B-8DE7-43AD-94D9-5DE53DB7489F}" name="Supplier" dataDxfId="42"/>
    <tableColumn id="3" xr3:uid="{B6F8100F-359C-40C5-AADE-CAE46522823B}" name="Total Purchases" dataDxfId="41"/>
    <tableColumn id="4" xr3:uid="{A64CAE16-33EF-47D6-B458-789C2BFE7420}" name="Organic Purchases" dataDxfId="40"/>
    <tableColumn id="5" xr3:uid="{7CC0BA12-52F9-448E-A409-C8EC571A555A}" name="Organic % Share" dataDxfId="39">
      <calculatedColumnFormula>IFERROR(SUM(D18/C18),"")</calculatedColumnFormula>
    </tableColumn>
  </tableColumns>
  <tableStyleInfo name="TableStyleMedium4"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2549A56-F5BB-43D3-A273-A98747B0134F}" name="Tabel13" displayName="Tabel13" ref="A1:A6" totalsRowShown="0">
  <autoFilter ref="A1:A6" xr:uid="{32549A56-F5BB-43D3-A273-A98747B0134F}"/>
  <tableColumns count="1">
    <tableColumn id="1" xr3:uid="{8DA13C26-AAE0-4972-8CA6-77C8620A0DB5}" name="Certifying country"/>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F594D87B-4074-462E-A054-FE35B38602A3}" name="Tabel14" displayName="Tabel14" ref="C1:C6" totalsRowShown="0">
  <autoFilter ref="C1:C6" xr:uid="{F594D87B-4074-462E-A054-FE35B38602A3}"/>
  <tableColumns count="1">
    <tableColumn id="1" xr3:uid="{B5A3ED12-4F1B-4C98-A685-1E80F121FB33}" name="Currency"/>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398822B-33B9-4013-93C2-C0F097707161}" name="Tabel15" displayName="Tabel15" ref="J1:K6" totalsRowShown="0">
  <autoFilter ref="J1:K6" xr:uid="{2398822B-33B9-4013-93C2-C0F097707161}"/>
  <tableColumns count="2">
    <tableColumn id="1" xr3:uid="{5B45510D-6176-4AE8-B630-DD4C4F0A0B5F}" name="O16"/>
    <tableColumn id="2" xr3:uid="{0350094B-0D24-4110-9148-F9C9697F5731}" name="Text" dataDxfId="10"/>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58EF063-3AAE-44F6-88EC-5DEFFD99BC9C}" name="Tabel6" displayName="Tabel6" ref="E1:F6" totalsRowShown="0">
  <autoFilter ref="E1:F6" xr:uid="{B58EF063-3AAE-44F6-88EC-5DEFFD99BC9C}"/>
  <tableColumns count="2">
    <tableColumn id="1" xr3:uid="{D3BE2267-274C-44D0-BAD3-6E9622368CCF}" name="O15"/>
    <tableColumn id="2" xr3:uid="{169FB74D-0074-4685-A561-91EED881CF00}" name="Text"/>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35EC846-E405-4368-A4BE-305150180EF5}" name="Tabel8" displayName="Tabel8" ref="L1:M6" totalsRowShown="0">
  <autoFilter ref="L1:M6" xr:uid="{A35EC846-E405-4368-A4BE-305150180EF5}"/>
  <tableColumns count="2">
    <tableColumn id="1" xr3:uid="{66927C1B-74A9-40B5-B17C-95EA1B194469}" name="O16 Exemption"/>
    <tableColumn id="2" xr3:uid="{A7415ACF-54EC-41B0-B32D-27513E4EC6E4}" name="Text"/>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6C72099B-2060-4D93-B8C5-89812500C5B7}" name="Tabel16" displayName="Tabel16" ref="D1:D3" totalsRowShown="0">
  <autoFilter ref="D1:D3" xr:uid="{6C72099B-2060-4D93-B8C5-89812500C5B7}"/>
  <tableColumns count="1">
    <tableColumn id="1" xr3:uid="{E3B04539-C635-40CA-BB4D-59032558E814}" name="Produce some of the food outside the event area:"/>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8ED957BE-47D5-4993-A541-C1E2569AC37F}" name="Tabel17" displayName="Tabel17" ref="Q1:Q3" totalsRowShown="0">
  <autoFilter ref="Q1:Q3" xr:uid="{8ED957BE-47D5-4993-A541-C1E2569AC37F}"/>
  <tableColumns count="1">
    <tableColumn id="1" xr3:uid="{943D09ED-44F6-4F41-AAAE-5A27D250BFB8}" name="O30 Type of cleaning"/>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2199C056-C01A-47F8-A574-E5481894C9C1}" name="Tabel18" displayName="Tabel18" ref="I1:I5" totalsRowShown="0">
  <autoFilter ref="I1:I5" xr:uid="{2199C056-C01A-47F8-A574-E5481894C9C1}"/>
  <tableColumns count="1">
    <tableColumn id="1" xr3:uid="{3AC1D83A-EDAB-46D3-8897-AB748961ED8F}" name="O16 beverages"/>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68727370-4E1E-45AB-AB81-2F445467DCB7}" name="Tabel21" displayName="Tabel21" ref="G1:H4" totalsRowShown="0">
  <autoFilter ref="G1:H4" xr:uid="{68727370-4E1E-45AB-AB81-2F445467DCB7}"/>
  <tableColumns count="2">
    <tableColumn id="1" xr3:uid="{5435FB82-4500-41FD-AF69-C5621E218BA4}" name="O15_DK"/>
    <tableColumn id="2" xr3:uid="{D1DCF139-F015-446D-A11B-EF405835FE2A}" name="Text"/>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349835E3-FAB4-436A-A5BA-7DA47943D69F}" name="Tabel120" displayName="Tabel120" ref="A10:D40" totalsRowShown="0" headerRowDxfId="38" dataDxfId="37">
  <autoFilter ref="A10:D40" xr:uid="{258BBF10-5566-4678-8A30-33FDFDE7FA3A}"/>
  <tableColumns count="4">
    <tableColumn id="1" xr3:uid="{E0C0A428-5BE8-4038-B172-B86FC4EF7E2D}" name="Meal name" dataDxfId="36"/>
    <tableColumn id="2" xr3:uid="{6C6CE05C-3BBD-4280-A898-A01610D3E575}" name="Ingredients" dataDxfId="35"/>
    <tableColumn id="3" xr3:uid="{A41C4AF8-003E-40BD-BA78-8DD60E688901}" name="Amount of main ingredients (Numbers only)" dataDxfId="34"/>
    <tableColumn id="4" xr3:uid="{CD6ED054-840E-448D-9D91-90F46E27BC46}" name="Amount of organic main ingredients (Numbers only)" dataDxfId="33"/>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606D7EE5-BA4A-4507-BCFD-95477273F7ED}" name="Tabel121" displayName="Tabel121" ref="A11:C41" totalsRowShown="0" headerRowDxfId="32" dataDxfId="31">
  <autoFilter ref="A11:C41" xr:uid="{258BBF10-5566-4678-8A30-33FDFDE7FA3A}"/>
  <tableColumns count="3">
    <tableColumn id="1" xr3:uid="{837F5797-2B3F-409E-AA6C-479CA204530E}" name="Product Name" dataDxfId="30"/>
    <tableColumn id="2" xr3:uid="{30653C26-FF54-463F-A76E-6B144458D8A3}" name="Supplier" dataDxfId="29"/>
    <tableColumn id="6" xr3:uid="{2B637D06-EA5B-4770-9FDD-6E471AB91E37}" name="Beverage type" dataDxfId="28">
      <calculatedColumnFormula>IF(Tabel121[[#This Row],[Product Name]]&lt;&gt;"","Please select a beverage type","")</calculatedColumnFormula>
    </tableColumn>
  </tableColumns>
  <tableStyleInfo name="TableStyleMedium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990F856-01C3-438B-B3C3-D446F00E3DE5}" name="Table1" displayName="Table1" ref="A7:F37" totalsRowShown="0" dataDxfId="27">
  <autoFilter ref="A7:F37" xr:uid="{D990F856-01C3-438B-B3C3-D446F00E3DE5}"/>
  <tableColumns count="6">
    <tableColumn id="9" xr3:uid="{6B8BFAD0-0830-49E7-B11B-B13A6CB7BDA6}" name="Catering service name" dataDxfId="26">
      <calculatedColumnFormula>Information!$B$5&amp;""</calculatedColumnFormula>
    </tableColumn>
    <tableColumn id="6" xr3:uid="{7C471CD9-ECD6-4823-9DE8-927C87A7A983}" name="Product Name" dataDxfId="25"/>
    <tableColumn id="8" xr3:uid="{0AE84D1C-9FBB-48B2-8452-BDCF62210B7B}" name="Supplier" dataDxfId="24"/>
    <tableColumn id="5" xr3:uid="{5A0F0F73-FB83-43C2-9C38-FBFD7E341109}" name="Beverages or food" dataDxfId="23">
      <calculatedColumnFormula>IF(Table1[[#This Row],[Product Name]]&lt;&gt;"","Please select beverage or food","")</calculatedColumnFormula>
    </tableColumn>
    <tableColumn id="3" xr3:uid="{69E0013D-E618-4D09-8C08-F54EDFD8A091}" name="Material" dataDxfId="22">
      <calculatedColumnFormula>IF(Table1[[#This Row],[Beverages or food]]&lt;&gt;"","Please select a material","")</calculatedColumnFormula>
    </tableColumn>
    <tableColumn id="4" xr3:uid="{389B4C0D-8FEA-4D46-82C6-9A678C54D8EB}" name="NSE licence number" dataDxfId="21">
      <calculatedColumnFormula>IF(OR(Table1[[#This Row],[Material]]="Nordic Swan Ecolabelled cups",Table1[[#This Row],[Material]]="Nordic Swan Ecolabelled tableware"),"Please enter NSE licence number","")</calculatedColumnFormula>
    </tableColumn>
  </tableColumns>
  <tableStyleInfo name="TableStyleMedium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9F7946C-CF15-4151-9CEC-195113F49BCD}" name="Tabel4" displayName="Tabel4" ref="A7:I37" totalsRowShown="0" dataDxfId="20">
  <autoFilter ref="A7:I37" xr:uid="{29F7946C-CF15-4151-9CEC-195113F49BCD}"/>
  <tableColumns count="9">
    <tableColumn id="9" xr3:uid="{3332613E-92BE-4926-8776-6327C5409061}" name="Catering service name" dataDxfId="19">
      <calculatedColumnFormula>Information!$B$5&amp;""</calculatedColumnFormula>
    </tableColumn>
    <tableColumn id="1" xr3:uid="{9A2CC1EC-F07D-4EF6-B6B6-CD59975E307B}" name="Product Name" dataDxfId="18"/>
    <tableColumn id="2" xr3:uid="{F4618823-904C-41AD-8D5C-6B06D3E6F26A}" name="Supplier" dataDxfId="17"/>
    <tableColumn id="3" xr3:uid="{EB068F32-DB24-4F04-89A6-295646B3B739}" name="Manufacturer" dataDxfId="16"/>
    <tableColumn id="4" xr3:uid="{A08ADB04-2CE5-4E67-A30D-63094D547A01}" name="Function" dataDxfId="15"/>
    <tableColumn id="5" xr3:uid="{6DA47FD4-5011-472D-AB90-8850257F9117}" name="Type of cleaning" dataDxfId="14">
      <calculatedColumnFormula>IF(Tabel4[[#This Row],[Product Name]]&lt;&gt;"","Please select type of cleaning","")</calculatedColumnFormula>
    </tableColumn>
    <tableColumn id="6" xr3:uid="{C41FDFBC-7DFC-4B0F-A753-01B4FBD627A4}" name="Nordic Swan Ecolabel, EU Ecolabel, or Good Environmental Choice licence number" dataDxfId="13">
      <calculatedColumnFormula>IF(Tabel4[[#This Row],[Product Name]]&lt;&gt;"","Please enter licence number","")</calculatedColumnFormula>
    </tableColumn>
    <tableColumn id="8" xr3:uid="{B8FAB8A1-AE10-46F8-BAB0-5885C8907EDF}" name="Confirm that user information and safety data sheets  (in line with Annex II to REACH, Regulation (EC) 1907/2006) are available for the relevant users" dataDxfId="12"/>
    <tableColumn id="7" xr3:uid="{446E1828-1200-422E-892D-5E00FE6F839C}" name="Comments" dataDxfId="11"/>
  </tableColumns>
  <tableStyleInfo name="TableStyleMedium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6A30ED0-785C-4876-BC18-E0AA3A48ADD6}" name="Tabel7" displayName="Tabel7" ref="N1:N3" totalsRowShown="0">
  <autoFilter ref="N1:N3" xr:uid="{06A30ED0-785C-4876-BC18-E0AA3A48ADD6}"/>
  <tableColumns count="1">
    <tableColumn id="1" xr3:uid="{6245C68D-D5ED-43C5-806C-73FF599CD7B8}" name="O25"/>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301548F-70E0-4A36-9C8A-6E63B701C953}" name="Tabel9" displayName="Tabel9" ref="O1:O6" totalsRowShown="0">
  <autoFilter ref="O1:O6" xr:uid="{C301548F-70E0-4A36-9C8A-6E63B701C953}"/>
  <tableColumns count="1">
    <tableColumn id="1" xr3:uid="{0AE2EA5D-270F-4FA4-928D-EC4B0CAE00C2}" name="O25 Beverages"/>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BAE5025-1E5B-42F1-80F1-5B89B935E170}" name="Tabel10" displayName="Tabel10" ref="P1:P4" totalsRowShown="0">
  <autoFilter ref="P1:P4" xr:uid="{FBAE5025-1E5B-42F1-80F1-5B89B935E170}"/>
  <tableColumns count="1">
    <tableColumn id="1" xr3:uid="{A3C94784-8A79-4CCE-A236-7D05715BBB93}" name="O25 Food"/>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A8E2D22-CB42-4916-A8AF-E1C637C981FF}" name="Tabel12" displayName="Tabel12" ref="B1:B3" totalsRowShown="0">
  <autoFilter ref="B1:B3" xr:uid="{FA8E2D22-CB42-4916-A8AF-E1C637C981FF}"/>
  <tableColumns count="1">
    <tableColumn id="1" xr3:uid="{A43DD7FC-E1F2-4FE8-8761-2B0DC72C2CFB}" name="NSE certified"/>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8" Type="http://schemas.openxmlformats.org/officeDocument/2006/relationships/table" Target="../tables/table13.xml"/><Relationship Id="rId13" Type="http://schemas.openxmlformats.org/officeDocument/2006/relationships/table" Target="../tables/table18.xml"/><Relationship Id="rId3" Type="http://schemas.openxmlformats.org/officeDocument/2006/relationships/table" Target="../tables/table8.xml"/><Relationship Id="rId7" Type="http://schemas.openxmlformats.org/officeDocument/2006/relationships/table" Target="../tables/table12.xml"/><Relationship Id="rId12" Type="http://schemas.openxmlformats.org/officeDocument/2006/relationships/table" Target="../tables/table17.xml"/><Relationship Id="rId2" Type="http://schemas.openxmlformats.org/officeDocument/2006/relationships/table" Target="../tables/table7.xml"/><Relationship Id="rId1" Type="http://schemas.openxmlformats.org/officeDocument/2006/relationships/table" Target="../tables/table6.xml"/><Relationship Id="rId6" Type="http://schemas.openxmlformats.org/officeDocument/2006/relationships/table" Target="../tables/table11.xml"/><Relationship Id="rId11" Type="http://schemas.openxmlformats.org/officeDocument/2006/relationships/table" Target="../tables/table16.xml"/><Relationship Id="rId5" Type="http://schemas.openxmlformats.org/officeDocument/2006/relationships/table" Target="../tables/table10.xml"/><Relationship Id="rId10" Type="http://schemas.openxmlformats.org/officeDocument/2006/relationships/table" Target="../tables/table15.xml"/><Relationship Id="rId4" Type="http://schemas.openxmlformats.org/officeDocument/2006/relationships/table" Target="../tables/table9.xml"/><Relationship Id="rId9" Type="http://schemas.openxmlformats.org/officeDocument/2006/relationships/table" Target="../tables/table1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D4CC9-2288-43D5-98DD-7EFE572E6422}">
  <dimension ref="A1:D24"/>
  <sheetViews>
    <sheetView tabSelected="1" workbookViewId="0">
      <selection activeCell="B5" sqref="B5"/>
    </sheetView>
  </sheetViews>
  <sheetFormatPr defaultColWidth="0" defaultRowHeight="15" zeroHeight="1" x14ac:dyDescent="0.25"/>
  <cols>
    <col min="1" max="1" width="47.140625" bestFit="1" customWidth="1"/>
    <col min="2" max="2" width="33.42578125" customWidth="1"/>
    <col min="3" max="3" width="35.42578125" customWidth="1"/>
    <col min="4" max="4" width="12.140625" hidden="1" customWidth="1"/>
    <col min="5" max="16384" width="9.140625" hidden="1"/>
  </cols>
  <sheetData>
    <row r="1" spans="1:3" ht="18.75" x14ac:dyDescent="0.3">
      <c r="A1" s="32" t="s">
        <v>99</v>
      </c>
      <c r="B1" s="24"/>
      <c r="C1" s="24"/>
    </row>
    <row r="2" spans="1:3" ht="18.75" x14ac:dyDescent="0.3">
      <c r="A2" s="32"/>
      <c r="B2" s="24"/>
      <c r="C2" s="24"/>
    </row>
    <row r="3" spans="1:3" ht="18.75" x14ac:dyDescent="0.3">
      <c r="A3" s="32"/>
      <c r="B3" s="24"/>
      <c r="C3" s="24"/>
    </row>
    <row r="4" spans="1:3" x14ac:dyDescent="0.25">
      <c r="A4" s="24"/>
      <c r="B4" s="24"/>
      <c r="C4" s="24"/>
    </row>
    <row r="5" spans="1:3" x14ac:dyDescent="0.25">
      <c r="A5" s="33" t="s">
        <v>0</v>
      </c>
      <c r="B5" s="34"/>
      <c r="C5" s="35" t="str">
        <f>IF(B5="","&lt;- Please enter your company name","")</f>
        <v>&lt;- Please enter your company name</v>
      </c>
    </row>
    <row r="6" spans="1:3" x14ac:dyDescent="0.25">
      <c r="A6" s="33" t="s">
        <v>1</v>
      </c>
      <c r="B6" s="34"/>
      <c r="C6" s="35" t="str">
        <f>IF(B6="","&lt;- Please select certifying country","")</f>
        <v>&lt;- Please select certifying country</v>
      </c>
    </row>
    <row r="7" spans="1:3" x14ac:dyDescent="0.25">
      <c r="A7" s="33" t="s">
        <v>2</v>
      </c>
      <c r="B7" s="34"/>
      <c r="C7" s="35" t="str">
        <f>IF(B7="","&lt;- Please enter event organizer name","")</f>
        <v>&lt;- Please enter event organizer name</v>
      </c>
    </row>
    <row r="8" spans="1:3" x14ac:dyDescent="0.25">
      <c r="A8" s="33" t="s">
        <v>3</v>
      </c>
      <c r="B8" s="34"/>
      <c r="C8" s="35" t="str">
        <f>IF(B8="","&lt;- Please select a value","")</f>
        <v>&lt;- Please select a value</v>
      </c>
    </row>
    <row r="9" spans="1:3" x14ac:dyDescent="0.25">
      <c r="A9" s="33" t="s">
        <v>4</v>
      </c>
      <c r="B9" s="34"/>
      <c r="C9" s="35" t="str">
        <f>IF(B9="","&lt;- Please select a value","")</f>
        <v>&lt;- Please select a value</v>
      </c>
    </row>
    <row r="10" spans="1:3" x14ac:dyDescent="0.25">
      <c r="A10" s="36" t="str">
        <f>IF(B6="Denmark","Det Økologisk Spisemærke (Yes/No","")</f>
        <v/>
      </c>
      <c r="B10" s="34"/>
      <c r="C10" s="35" t="str">
        <f>IF(AND(B6="Denmark",B10=""),"&lt;- Please choose a value","")</f>
        <v/>
      </c>
    </row>
    <row r="11" spans="1:3" x14ac:dyDescent="0.25">
      <c r="A11" s="24"/>
      <c r="B11" s="24"/>
      <c r="C11" s="24"/>
    </row>
    <row r="12" spans="1:3" x14ac:dyDescent="0.25">
      <c r="A12" s="28"/>
      <c r="B12" s="24"/>
      <c r="C12" s="24"/>
    </row>
    <row r="13" spans="1:3" x14ac:dyDescent="0.25">
      <c r="A13" s="29" t="str">
        <f>IF(B9="Yes","O15 Organic food:","")</f>
        <v/>
      </c>
      <c r="B13" s="30"/>
      <c r="C13" s="24"/>
    </row>
    <row r="14" spans="1:3" x14ac:dyDescent="0.25">
      <c r="A14" s="82" t="str">
        <f>IF(B9="Yes","Catering from Nordic Swan Ecolabelled hotels, food services and conference facilities already fulfil the requirement.","")</f>
        <v/>
      </c>
      <c r="B14" s="82"/>
      <c r="C14" s="24"/>
    </row>
    <row r="15" spans="1:3" x14ac:dyDescent="0.25">
      <c r="A15" s="82"/>
      <c r="B15" s="82"/>
      <c r="C15" s="24"/>
    </row>
    <row r="16" spans="1:3" x14ac:dyDescent="0.25">
      <c r="A16" s="30"/>
      <c r="B16" s="30"/>
      <c r="C16" s="24"/>
    </row>
    <row r="17" spans="1:3" x14ac:dyDescent="0.25">
      <c r="A17" s="29" t="str">
        <f>IF(B9="Yes","O25 Serving of take away:","")</f>
        <v/>
      </c>
      <c r="B17" s="30"/>
      <c r="C17" s="24"/>
    </row>
    <row r="18" spans="1:3" x14ac:dyDescent="0.25">
      <c r="A18" s="82" t="str">
        <f>IF(B9="Yes","Nordic Swan Ecolabelled hotels, conferences facilities and food services already fulfil the requirement.","")</f>
        <v/>
      </c>
      <c r="B18" s="82"/>
      <c r="C18" s="24"/>
    </row>
    <row r="19" spans="1:3" x14ac:dyDescent="0.25">
      <c r="A19" s="82"/>
      <c r="B19" s="82"/>
      <c r="C19" s="24"/>
    </row>
    <row r="20" spans="1:3" x14ac:dyDescent="0.25">
      <c r="A20" s="30"/>
      <c r="B20" s="30"/>
      <c r="C20" s="24"/>
    </row>
    <row r="21" spans="1:3" x14ac:dyDescent="0.25">
      <c r="A21" s="29" t="str">
        <f>IF(B9="Yes","O30 Ecolabelled cleaning products:","")</f>
        <v/>
      </c>
      <c r="B21" s="30"/>
      <c r="C21" s="24"/>
    </row>
    <row r="22" spans="1:3" x14ac:dyDescent="0.25">
      <c r="A22" s="82" t="str">
        <f>IF(B9="Yes","Nordic Swan Ecolabelled cleaning services, hotels, food services and conference facilities already fulfil the requirement.","")</f>
        <v/>
      </c>
      <c r="B22" s="82"/>
      <c r="C22" s="24"/>
    </row>
    <row r="23" spans="1:3" x14ac:dyDescent="0.25">
      <c r="A23" s="82"/>
      <c r="B23" s="82"/>
      <c r="C23" s="24"/>
    </row>
    <row r="24" spans="1:3" x14ac:dyDescent="0.25">
      <c r="A24" s="24"/>
      <c r="B24" s="24"/>
      <c r="C24" s="24"/>
    </row>
  </sheetData>
  <sheetProtection sheet="1" objects="1" scenarios="1"/>
  <protectedRanges>
    <protectedRange sqref="B5:B10" name="Område1"/>
  </protectedRanges>
  <mergeCells count="3">
    <mergeCell ref="A14:B15"/>
    <mergeCell ref="A18:B19"/>
    <mergeCell ref="A22:B23"/>
  </mergeCells>
  <dataValidations xWindow="473" yWindow="405" count="3">
    <dataValidation type="list" allowBlank="1" showInputMessage="1" showErrorMessage="1" error="Please select the certifying country from the list" promptTitle="Certifying country" prompt="Choose certifying country" sqref="B6" xr:uid="{6DAA6A3D-B5F8-4BEB-98C1-1F6B56924EEC}">
      <formula1>INDIRECT("Certifying_country")</formula1>
    </dataValidation>
    <dataValidation type="list" allowBlank="1" showInputMessage="1" showErrorMessage="1" errorTitle="The Organic Cuisine Label" error="Please select a value from the list" promptTitle="The Organic Cusine Label" prompt="Please select if the service is The Organic Cuisine Labelled (Det Økologiske Spisemærke)" sqref="B10" xr:uid="{4985C420-6F3B-4915-B110-E34361453EDE}">
      <formula1>INDIRECT("NSE")</formula1>
    </dataValidation>
    <dataValidation type="list" allowBlank="1" showInputMessage="1" showErrorMessage="1" errorTitle="Nordic Swan Ecolabelled" error="Please select a value from the list" promptTitle="Nordic Swan Ecolabelled" prompt="Please select if the service is Nordic Swan Ecolabelled or not." sqref="B9" xr:uid="{14AFF0D1-BD8F-4755-BA3F-C07F0EC6DB65}">
      <formula1>INDIRECT("NSE")</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01B69-A990-41B0-82F4-FEB20D3724A4}">
  <dimension ref="A1:Q49"/>
  <sheetViews>
    <sheetView zoomScaleNormal="100" workbookViewId="0">
      <selection activeCell="A18" sqref="A18"/>
    </sheetView>
  </sheetViews>
  <sheetFormatPr defaultColWidth="0" defaultRowHeight="15" zeroHeight="1" outlineLevelRow="1" x14ac:dyDescent="0.25"/>
  <cols>
    <col min="1" max="1" width="47.28515625" customWidth="1"/>
    <col min="2" max="2" width="44.28515625" customWidth="1"/>
    <col min="3" max="3" width="27" customWidth="1"/>
    <col min="4" max="4" width="33.42578125" customWidth="1"/>
    <col min="5" max="5" width="20" customWidth="1"/>
    <col min="6" max="6" width="19.28515625" style="24" customWidth="1"/>
    <col min="7" max="14" width="9.140625" style="24" customWidth="1"/>
    <col min="15" max="17" width="0" hidden="1" customWidth="1"/>
    <col min="18" max="16384" width="9.140625" hidden="1"/>
  </cols>
  <sheetData>
    <row r="1" spans="1:16" ht="18.75" x14ac:dyDescent="0.3">
      <c r="A1" s="32" t="s">
        <v>5</v>
      </c>
      <c r="B1" s="24"/>
      <c r="C1" s="24"/>
      <c r="D1" s="24"/>
      <c r="E1" s="24"/>
    </row>
    <row r="2" spans="1:16" x14ac:dyDescent="0.25">
      <c r="A2" s="24"/>
      <c r="B2" s="24"/>
      <c r="C2" s="24"/>
      <c r="D2" s="24"/>
      <c r="E2" s="24"/>
    </row>
    <row r="3" spans="1:16" ht="15" customHeight="1" x14ac:dyDescent="0.25">
      <c r="A3" s="37" t="s">
        <v>6</v>
      </c>
      <c r="B3" s="38"/>
      <c r="C3" s="38"/>
      <c r="D3" s="25"/>
      <c r="E3" s="25"/>
      <c r="F3" s="25"/>
    </row>
    <row r="4" spans="1:16" ht="15.75" customHeight="1" x14ac:dyDescent="0.25">
      <c r="A4" s="110" t="str">
        <f>IF(Information!B6="","Please select a certifying country on the first page to continue.","")</f>
        <v>Please select a certifying country on the first page to continue.</v>
      </c>
      <c r="B4" s="110"/>
      <c r="C4" s="72"/>
      <c r="D4" s="72"/>
      <c r="E4" s="72"/>
      <c r="F4" s="25"/>
      <c r="G4" s="26"/>
      <c r="H4" s="26"/>
      <c r="I4" s="26"/>
      <c r="J4" s="26"/>
      <c r="K4" s="26"/>
      <c r="L4" s="26"/>
      <c r="M4" s="26"/>
      <c r="N4" s="27"/>
      <c r="O4" s="1"/>
      <c r="P4" s="1"/>
    </row>
    <row r="5" spans="1:16" ht="15" customHeight="1" x14ac:dyDescent="0.25">
      <c r="A5" s="111" t="s">
        <v>7</v>
      </c>
      <c r="B5" s="112"/>
      <c r="C5" s="39" t="str">
        <f>IF(B5="","&lt;- Please choose a unit","")</f>
        <v>&lt;- Please choose a unit</v>
      </c>
      <c r="D5" s="72"/>
      <c r="E5" s="72"/>
      <c r="F5" s="16"/>
      <c r="G5" s="89" t="str">
        <f>"O15 Organic food: Requirment for event in "&amp;Information!B6&amp;":"</f>
        <v>O15 Organic food: Requirment for event in :</v>
      </c>
      <c r="H5" s="90"/>
      <c r="I5" s="90"/>
      <c r="J5" s="90"/>
      <c r="K5" s="90"/>
      <c r="L5" s="90"/>
      <c r="M5" s="91"/>
      <c r="N5" s="27"/>
      <c r="O5" s="1"/>
      <c r="P5" s="1"/>
    </row>
    <row r="6" spans="1:16" ht="15" customHeight="1" x14ac:dyDescent="0.25">
      <c r="A6" s="113"/>
      <c r="B6" s="114"/>
      <c r="C6" s="39"/>
      <c r="D6" s="72"/>
      <c r="E6" s="72"/>
      <c r="F6" s="25"/>
      <c r="G6" s="17"/>
      <c r="H6" s="18"/>
      <c r="I6" s="18"/>
      <c r="J6" s="18"/>
      <c r="K6" s="18"/>
      <c r="L6" s="18"/>
      <c r="M6" s="19"/>
      <c r="N6" s="27"/>
      <c r="O6" s="1"/>
      <c r="P6" s="1"/>
    </row>
    <row r="7" spans="1:16" ht="15" customHeight="1" x14ac:dyDescent="0.25">
      <c r="A7" s="115" t="s">
        <v>0</v>
      </c>
      <c r="B7" s="116" t="s">
        <v>8</v>
      </c>
      <c r="C7" s="40" t="s">
        <v>9</v>
      </c>
      <c r="D7" s="40" t="str">
        <f>IF(Information!B6="Denmark",Information!A10,"")</f>
        <v/>
      </c>
      <c r="E7" s="72"/>
      <c r="F7" s="25"/>
      <c r="G7" s="83" t="str">
        <f>_xlfn.XLOOKUP(Information!B6,Texts!E2:E6,Texts!F2:F6,"",0)</f>
        <v/>
      </c>
      <c r="H7" s="84"/>
      <c r="I7" s="84"/>
      <c r="J7" s="84"/>
      <c r="K7" s="84"/>
      <c r="L7" s="84"/>
      <c r="M7" s="85"/>
      <c r="N7" s="27"/>
      <c r="O7" s="1"/>
      <c r="P7" s="1"/>
    </row>
    <row r="8" spans="1:16" x14ac:dyDescent="0.25">
      <c r="A8" s="12" t="str">
        <f>Information!B5&amp;""</f>
        <v/>
      </c>
      <c r="B8" s="117"/>
      <c r="C8" s="41" t="str">
        <f>C13</f>
        <v/>
      </c>
      <c r="D8" s="42" t="str">
        <f>IF(Information!B6="Denmark",Information!B10,"")&amp;""</f>
        <v/>
      </c>
      <c r="E8" s="118"/>
      <c r="F8" s="43"/>
      <c r="G8" s="83"/>
      <c r="H8" s="84"/>
      <c r="I8" s="84"/>
      <c r="J8" s="84"/>
      <c r="K8" s="84"/>
      <c r="L8" s="84"/>
      <c r="M8" s="85"/>
      <c r="N8" s="50"/>
    </row>
    <row r="9" spans="1:16" x14ac:dyDescent="0.25">
      <c r="A9" s="119"/>
      <c r="B9" s="71"/>
      <c r="C9" s="71"/>
      <c r="D9" s="118"/>
      <c r="E9" s="118"/>
      <c r="F9" s="43"/>
      <c r="G9" s="83"/>
      <c r="H9" s="84"/>
      <c r="I9" s="84"/>
      <c r="J9" s="84"/>
      <c r="K9" s="84"/>
      <c r="L9" s="84"/>
      <c r="M9" s="85"/>
      <c r="N9" s="50"/>
    </row>
    <row r="10" spans="1:16" x14ac:dyDescent="0.25">
      <c r="A10" s="120" t="s">
        <v>10</v>
      </c>
      <c r="B10" s="121"/>
      <c r="C10" s="96" t="str">
        <f>Information!B7&amp;""</f>
        <v/>
      </c>
      <c r="D10" s="97"/>
      <c r="E10" s="114"/>
      <c r="F10" s="43"/>
      <c r="G10" s="86"/>
      <c r="H10" s="87"/>
      <c r="I10" s="87"/>
      <c r="J10" s="87"/>
      <c r="K10" s="87"/>
      <c r="L10" s="87"/>
      <c r="M10" s="88"/>
      <c r="N10" s="50"/>
    </row>
    <row r="11" spans="1:16" x14ac:dyDescent="0.25">
      <c r="A11" s="120" t="s">
        <v>11</v>
      </c>
      <c r="B11" s="121"/>
      <c r="C11" s="98">
        <f>SUM(Tabel1[Total Purchases])</f>
        <v>0</v>
      </c>
      <c r="D11" s="99"/>
      <c r="E11" s="44" t="str">
        <f>$B$5&amp;""</f>
        <v/>
      </c>
      <c r="F11" s="46"/>
      <c r="G11" s="50"/>
      <c r="H11" s="50"/>
      <c r="I11" s="50"/>
      <c r="J11" s="50"/>
      <c r="K11" s="50"/>
      <c r="L11" s="50"/>
      <c r="M11" s="50"/>
      <c r="N11" s="50"/>
    </row>
    <row r="12" spans="1:16" x14ac:dyDescent="0.25">
      <c r="A12" s="122" t="s">
        <v>12</v>
      </c>
      <c r="B12" s="123"/>
      <c r="C12" s="92">
        <f>SUM(Tabel1[Organic Purchases])</f>
        <v>0</v>
      </c>
      <c r="D12" s="93"/>
      <c r="E12" s="45" t="str">
        <f>$B$5&amp;""</f>
        <v/>
      </c>
      <c r="F12" s="51"/>
      <c r="G12" s="89" t="str">
        <f>IF(Information!B6="Denmark",IF(OR(B8="",B8="No"),"Danish catering services that produce all food at the event area:",IF(B8="Yes","Danish catering services that produce some of the food outside the event area:","")),"")</f>
        <v/>
      </c>
      <c r="H12" s="90"/>
      <c r="I12" s="90"/>
      <c r="J12" s="90"/>
      <c r="K12" s="90"/>
      <c r="L12" s="90"/>
      <c r="M12" s="91"/>
      <c r="N12" s="50"/>
    </row>
    <row r="13" spans="1:16" x14ac:dyDescent="0.25">
      <c r="A13" s="124" t="s">
        <v>13</v>
      </c>
      <c r="B13" s="125"/>
      <c r="C13" s="94" t="str">
        <f>IFERROR(C12/C11,"")</f>
        <v/>
      </c>
      <c r="D13" s="95"/>
      <c r="E13" s="126"/>
      <c r="F13" s="51"/>
      <c r="G13" s="20"/>
      <c r="H13" s="21"/>
      <c r="I13" s="21"/>
      <c r="J13" s="21"/>
      <c r="K13" s="21"/>
      <c r="L13" s="21"/>
      <c r="M13" s="22"/>
    </row>
    <row r="14" spans="1:16" x14ac:dyDescent="0.25">
      <c r="A14" s="127"/>
      <c r="B14" s="127"/>
      <c r="C14" s="128"/>
      <c r="D14" s="129"/>
      <c r="E14" s="129"/>
      <c r="F14" s="52"/>
      <c r="G14" s="83" t="str">
        <f>IF(Information!B6="Denmark",_xlfn.XLOOKUP('O15 (DK only)'!B8,Tabel21[O15_DK],Tabel21[Text],"",0),"")</f>
        <v/>
      </c>
      <c r="H14" s="84"/>
      <c r="I14" s="84"/>
      <c r="J14" s="84"/>
      <c r="K14" s="84"/>
      <c r="L14" s="84"/>
      <c r="M14" s="85"/>
    </row>
    <row r="15" spans="1:16" x14ac:dyDescent="0.25">
      <c r="A15" s="127"/>
      <c r="B15" s="127"/>
      <c r="C15" s="30"/>
      <c r="D15" s="35"/>
      <c r="E15" s="30"/>
      <c r="F15" s="53"/>
      <c r="G15" s="83"/>
      <c r="H15" s="84"/>
      <c r="I15" s="84"/>
      <c r="J15" s="84"/>
      <c r="K15" s="84"/>
      <c r="L15" s="84"/>
      <c r="M15" s="85"/>
    </row>
    <row r="16" spans="1:16" x14ac:dyDescent="0.25">
      <c r="A16" s="130"/>
      <c r="B16" s="131"/>
      <c r="C16" s="130"/>
      <c r="D16" s="132"/>
      <c r="E16" s="132"/>
      <c r="G16" s="83"/>
      <c r="H16" s="84"/>
      <c r="I16" s="84"/>
      <c r="J16" s="84"/>
      <c r="K16" s="84"/>
      <c r="L16" s="84"/>
      <c r="M16" s="85"/>
    </row>
    <row r="17" spans="1:13" x14ac:dyDescent="0.25">
      <c r="A17" s="2" t="s">
        <v>14</v>
      </c>
      <c r="B17" s="2" t="s">
        <v>15</v>
      </c>
      <c r="C17" s="2" t="s">
        <v>16</v>
      </c>
      <c r="D17" s="2" t="s">
        <v>17</v>
      </c>
      <c r="E17" s="2" t="s">
        <v>18</v>
      </c>
      <c r="G17" s="83"/>
      <c r="H17" s="84"/>
      <c r="I17" s="84"/>
      <c r="J17" s="84"/>
      <c r="K17" s="84"/>
      <c r="L17" s="84"/>
      <c r="M17" s="85"/>
    </row>
    <row r="18" spans="1:13" x14ac:dyDescent="0.25">
      <c r="A18" s="3"/>
      <c r="B18" s="2"/>
      <c r="C18" s="4"/>
      <c r="D18" s="4"/>
      <c r="E18" s="10" t="str">
        <f t="shared" ref="E18:E47" si="0">IFERROR(SUM(D18/C18),"")</f>
        <v/>
      </c>
      <c r="G18" s="83"/>
      <c r="H18" s="84"/>
      <c r="I18" s="84"/>
      <c r="J18" s="84"/>
      <c r="K18" s="84"/>
      <c r="L18" s="84"/>
      <c r="M18" s="85"/>
    </row>
    <row r="19" spans="1:13" x14ac:dyDescent="0.25">
      <c r="A19" s="3"/>
      <c r="B19" s="2"/>
      <c r="C19" s="4"/>
      <c r="D19" s="4"/>
      <c r="E19" s="10" t="str">
        <f t="shared" si="0"/>
        <v/>
      </c>
      <c r="G19" s="83"/>
      <c r="H19" s="84"/>
      <c r="I19" s="84"/>
      <c r="J19" s="84"/>
      <c r="K19" s="84"/>
      <c r="L19" s="84"/>
      <c r="M19" s="85"/>
    </row>
    <row r="20" spans="1:13" x14ac:dyDescent="0.25">
      <c r="A20" s="3"/>
      <c r="B20" s="2"/>
      <c r="C20" s="4"/>
      <c r="D20" s="4"/>
      <c r="E20" s="10" t="str">
        <f t="shared" si="0"/>
        <v/>
      </c>
      <c r="G20" s="83"/>
      <c r="H20" s="84"/>
      <c r="I20" s="84"/>
      <c r="J20" s="84"/>
      <c r="K20" s="84"/>
      <c r="L20" s="84"/>
      <c r="M20" s="85"/>
    </row>
    <row r="21" spans="1:13" x14ac:dyDescent="0.25">
      <c r="A21" s="3"/>
      <c r="B21" s="2"/>
      <c r="C21" s="23"/>
      <c r="D21" s="23"/>
      <c r="E21" s="10" t="str">
        <f t="shared" si="0"/>
        <v/>
      </c>
      <c r="G21" s="83"/>
      <c r="H21" s="84"/>
      <c r="I21" s="84"/>
      <c r="J21" s="84"/>
      <c r="K21" s="84"/>
      <c r="L21" s="84"/>
      <c r="M21" s="85"/>
    </row>
    <row r="22" spans="1:13" x14ac:dyDescent="0.25">
      <c r="A22" s="3"/>
      <c r="B22" s="2"/>
      <c r="C22" s="4"/>
      <c r="D22" s="4"/>
      <c r="E22" s="10" t="str">
        <f t="shared" si="0"/>
        <v/>
      </c>
      <c r="G22" s="83"/>
      <c r="H22" s="84"/>
      <c r="I22" s="84"/>
      <c r="J22" s="84"/>
      <c r="K22" s="84"/>
      <c r="L22" s="84"/>
      <c r="M22" s="85"/>
    </row>
    <row r="23" spans="1:13" x14ac:dyDescent="0.25">
      <c r="A23" s="3"/>
      <c r="B23" s="2"/>
      <c r="C23" s="4"/>
      <c r="D23" s="4"/>
      <c r="E23" s="10" t="str">
        <f t="shared" si="0"/>
        <v/>
      </c>
      <c r="G23" s="83"/>
      <c r="H23" s="84"/>
      <c r="I23" s="84"/>
      <c r="J23" s="84"/>
      <c r="K23" s="84"/>
      <c r="L23" s="84"/>
      <c r="M23" s="85"/>
    </row>
    <row r="24" spans="1:13" x14ac:dyDescent="0.25">
      <c r="A24" s="3"/>
      <c r="B24" s="2"/>
      <c r="C24" s="4"/>
      <c r="D24" s="4"/>
      <c r="E24" s="10" t="str">
        <f t="shared" si="0"/>
        <v/>
      </c>
      <c r="G24" s="83"/>
      <c r="H24" s="84"/>
      <c r="I24" s="84"/>
      <c r="J24" s="84"/>
      <c r="K24" s="84"/>
      <c r="L24" s="84"/>
      <c r="M24" s="85"/>
    </row>
    <row r="25" spans="1:13" x14ac:dyDescent="0.25">
      <c r="A25" s="3"/>
      <c r="B25" s="2"/>
      <c r="C25" s="4"/>
      <c r="D25" s="4"/>
      <c r="E25" s="10" t="str">
        <f t="shared" si="0"/>
        <v/>
      </c>
      <c r="G25" s="83"/>
      <c r="H25" s="84"/>
      <c r="I25" s="84"/>
      <c r="J25" s="84"/>
      <c r="K25" s="84"/>
      <c r="L25" s="84"/>
      <c r="M25" s="85"/>
    </row>
    <row r="26" spans="1:13" x14ac:dyDescent="0.25">
      <c r="A26" s="3"/>
      <c r="B26" s="2"/>
      <c r="C26" s="23"/>
      <c r="D26" s="23"/>
      <c r="E26" s="10" t="str">
        <f t="shared" si="0"/>
        <v/>
      </c>
      <c r="G26" s="86"/>
      <c r="H26" s="87"/>
      <c r="I26" s="87"/>
      <c r="J26" s="87"/>
      <c r="K26" s="87"/>
      <c r="L26" s="87"/>
      <c r="M26" s="88"/>
    </row>
    <row r="27" spans="1:13" x14ac:dyDescent="0.25">
      <c r="A27" s="3"/>
      <c r="B27" s="2"/>
      <c r="C27" s="23"/>
      <c r="D27" s="23"/>
      <c r="E27" s="10" t="str">
        <f t="shared" si="0"/>
        <v/>
      </c>
      <c r="G27" s="50"/>
      <c r="H27" s="50"/>
      <c r="I27" s="50"/>
      <c r="J27" s="50"/>
      <c r="K27" s="50"/>
      <c r="L27" s="50"/>
      <c r="M27" s="50"/>
    </row>
    <row r="28" spans="1:13" x14ac:dyDescent="0.25">
      <c r="A28" s="3"/>
      <c r="B28" s="2"/>
      <c r="C28" s="23"/>
      <c r="D28" s="23"/>
      <c r="E28" s="10" t="str">
        <f t="shared" si="0"/>
        <v/>
      </c>
      <c r="G28" s="50"/>
      <c r="H28" s="50"/>
      <c r="I28" s="50"/>
      <c r="J28" s="50"/>
      <c r="K28" s="50"/>
      <c r="L28" s="50"/>
      <c r="M28" s="50"/>
    </row>
    <row r="29" spans="1:13" x14ac:dyDescent="0.25">
      <c r="A29" s="3"/>
      <c r="B29" s="2"/>
      <c r="C29" s="23"/>
      <c r="D29" s="23"/>
      <c r="E29" s="10" t="str">
        <f t="shared" si="0"/>
        <v/>
      </c>
      <c r="G29" s="50"/>
      <c r="H29" s="50"/>
      <c r="I29" s="50"/>
      <c r="J29" s="50"/>
      <c r="K29" s="50"/>
      <c r="L29" s="50"/>
      <c r="M29" s="50"/>
    </row>
    <row r="30" spans="1:13" x14ac:dyDescent="0.25">
      <c r="A30" s="3"/>
      <c r="B30" s="2"/>
      <c r="C30" s="23"/>
      <c r="D30" s="23"/>
      <c r="E30" s="10" t="str">
        <f t="shared" si="0"/>
        <v/>
      </c>
      <c r="G30" s="50"/>
      <c r="H30" s="50"/>
      <c r="I30" s="50"/>
      <c r="J30" s="50"/>
      <c r="K30" s="50"/>
      <c r="L30" s="50"/>
      <c r="M30" s="50"/>
    </row>
    <row r="31" spans="1:13" x14ac:dyDescent="0.25">
      <c r="A31" s="3"/>
      <c r="B31" s="2"/>
      <c r="C31" s="23"/>
      <c r="D31" s="23"/>
      <c r="E31" s="10" t="str">
        <f t="shared" si="0"/>
        <v/>
      </c>
      <c r="G31" s="50"/>
      <c r="H31" s="50"/>
      <c r="I31" s="50"/>
      <c r="J31" s="50"/>
      <c r="K31" s="50"/>
      <c r="L31" s="50"/>
    </row>
    <row r="32" spans="1:13" x14ac:dyDescent="0.25">
      <c r="A32" s="3"/>
      <c r="B32" s="2"/>
      <c r="C32" s="23"/>
      <c r="D32" s="23"/>
      <c r="E32" s="10" t="str">
        <f t="shared" si="0"/>
        <v/>
      </c>
      <c r="G32" s="50"/>
      <c r="H32" s="50"/>
      <c r="I32" s="50"/>
      <c r="J32" s="50"/>
      <c r="K32" s="50"/>
      <c r="L32" s="50"/>
    </row>
    <row r="33" spans="1:12" x14ac:dyDescent="0.25">
      <c r="A33" s="3"/>
      <c r="B33" s="2"/>
      <c r="C33" s="23"/>
      <c r="D33" s="23"/>
      <c r="E33" s="10" t="str">
        <f t="shared" si="0"/>
        <v/>
      </c>
      <c r="G33" s="50"/>
      <c r="H33" s="50"/>
      <c r="I33" s="50"/>
      <c r="J33" s="50"/>
      <c r="K33" s="50"/>
      <c r="L33" s="50"/>
    </row>
    <row r="34" spans="1:12" x14ac:dyDescent="0.25">
      <c r="A34" s="3"/>
      <c r="B34" s="2"/>
      <c r="C34" s="23"/>
      <c r="D34" s="23"/>
      <c r="E34" s="10" t="str">
        <f t="shared" si="0"/>
        <v/>
      </c>
      <c r="G34" s="50"/>
      <c r="H34" s="50"/>
      <c r="I34" s="50"/>
      <c r="J34" s="50"/>
      <c r="K34" s="50"/>
      <c r="L34" s="50"/>
    </row>
    <row r="35" spans="1:12" ht="15" hidden="1" customHeight="1" outlineLevel="1" x14ac:dyDescent="0.25">
      <c r="A35" s="3"/>
      <c r="B35" s="2"/>
      <c r="C35" s="23"/>
      <c r="D35" s="23"/>
      <c r="E35" s="10" t="str">
        <f t="shared" si="0"/>
        <v/>
      </c>
      <c r="G35" s="50"/>
      <c r="H35" s="50"/>
      <c r="I35" s="50"/>
      <c r="J35" s="50"/>
      <c r="K35" s="50"/>
      <c r="L35" s="50"/>
    </row>
    <row r="36" spans="1:12" ht="15" hidden="1" customHeight="1" outlineLevel="1" x14ac:dyDescent="0.25">
      <c r="A36" s="3"/>
      <c r="B36" s="2"/>
      <c r="C36" s="23"/>
      <c r="D36" s="23"/>
      <c r="E36" s="10" t="str">
        <f t="shared" si="0"/>
        <v/>
      </c>
      <c r="G36" s="50"/>
      <c r="H36" s="50"/>
      <c r="I36" s="50"/>
      <c r="J36" s="50"/>
      <c r="K36" s="50"/>
      <c r="L36" s="50"/>
    </row>
    <row r="37" spans="1:12" ht="15" hidden="1" customHeight="1" outlineLevel="1" x14ac:dyDescent="0.25">
      <c r="A37" s="3"/>
      <c r="B37" s="2"/>
      <c r="C37" s="23"/>
      <c r="D37" s="23"/>
      <c r="E37" s="10" t="str">
        <f t="shared" si="0"/>
        <v/>
      </c>
      <c r="G37" s="50"/>
      <c r="H37" s="50"/>
      <c r="I37" s="50"/>
      <c r="J37" s="50"/>
      <c r="K37" s="50"/>
      <c r="L37" s="50"/>
    </row>
    <row r="38" spans="1:12" ht="15" hidden="1" customHeight="1" outlineLevel="1" x14ac:dyDescent="0.25">
      <c r="A38" s="3"/>
      <c r="B38" s="2"/>
      <c r="C38" s="23"/>
      <c r="D38" s="23"/>
      <c r="E38" s="10" t="str">
        <f t="shared" si="0"/>
        <v/>
      </c>
      <c r="G38" s="50"/>
      <c r="H38" s="50"/>
      <c r="I38" s="50"/>
      <c r="J38" s="50"/>
      <c r="K38" s="50"/>
      <c r="L38" s="50"/>
    </row>
    <row r="39" spans="1:12" ht="15" hidden="1" customHeight="1" outlineLevel="1" x14ac:dyDescent="0.25">
      <c r="A39" s="3"/>
      <c r="B39" s="2"/>
      <c r="C39" s="23"/>
      <c r="D39" s="23"/>
      <c r="E39" s="10" t="str">
        <f t="shared" si="0"/>
        <v/>
      </c>
      <c r="G39" s="50"/>
      <c r="H39" s="50"/>
      <c r="I39" s="50"/>
      <c r="J39" s="50"/>
      <c r="K39" s="50"/>
      <c r="L39" s="50"/>
    </row>
    <row r="40" spans="1:12" ht="15" hidden="1" customHeight="1" outlineLevel="1" x14ac:dyDescent="0.25">
      <c r="A40" s="3"/>
      <c r="B40" s="2"/>
      <c r="C40" s="23"/>
      <c r="D40" s="23"/>
      <c r="E40" s="10" t="str">
        <f t="shared" si="0"/>
        <v/>
      </c>
      <c r="G40" s="50"/>
      <c r="H40" s="50"/>
      <c r="I40" s="50"/>
      <c r="J40" s="50"/>
      <c r="K40" s="50"/>
      <c r="L40" s="50"/>
    </row>
    <row r="41" spans="1:12" ht="15" hidden="1" customHeight="1" outlineLevel="1" x14ac:dyDescent="0.25">
      <c r="A41" s="3"/>
      <c r="B41" s="2"/>
      <c r="C41" s="23"/>
      <c r="D41" s="23"/>
      <c r="E41" s="10" t="str">
        <f t="shared" si="0"/>
        <v/>
      </c>
      <c r="G41" s="50"/>
      <c r="H41" s="50"/>
      <c r="I41" s="50"/>
      <c r="J41" s="50"/>
      <c r="K41" s="50"/>
      <c r="L41" s="50"/>
    </row>
    <row r="42" spans="1:12" ht="15" hidden="1" customHeight="1" outlineLevel="1" x14ac:dyDescent="0.25">
      <c r="A42" s="3"/>
      <c r="B42" s="2"/>
      <c r="C42" s="23"/>
      <c r="D42" s="23"/>
      <c r="E42" s="10" t="str">
        <f t="shared" si="0"/>
        <v/>
      </c>
      <c r="G42" s="50"/>
      <c r="H42" s="50"/>
      <c r="I42" s="50"/>
      <c r="J42" s="50"/>
      <c r="K42" s="50"/>
      <c r="L42" s="50"/>
    </row>
    <row r="43" spans="1:12" ht="15" hidden="1" customHeight="1" outlineLevel="1" x14ac:dyDescent="0.25">
      <c r="A43" s="3"/>
      <c r="B43" s="2"/>
      <c r="C43" s="23"/>
      <c r="D43" s="23"/>
      <c r="E43" s="10" t="str">
        <f t="shared" si="0"/>
        <v/>
      </c>
      <c r="G43" s="50"/>
      <c r="H43" s="50"/>
      <c r="I43" s="50"/>
      <c r="J43" s="50"/>
      <c r="K43" s="50"/>
      <c r="L43" s="50"/>
    </row>
    <row r="44" spans="1:12" ht="15" hidden="1" customHeight="1" outlineLevel="1" x14ac:dyDescent="0.25">
      <c r="A44" s="3"/>
      <c r="B44" s="2"/>
      <c r="C44" s="23"/>
      <c r="D44" s="23"/>
      <c r="E44" s="10" t="str">
        <f t="shared" si="0"/>
        <v/>
      </c>
      <c r="G44" s="50"/>
      <c r="H44" s="50"/>
      <c r="I44" s="50"/>
      <c r="J44" s="50"/>
      <c r="K44" s="50"/>
      <c r="L44" s="50"/>
    </row>
    <row r="45" spans="1:12" ht="15" hidden="1" customHeight="1" outlineLevel="1" x14ac:dyDescent="0.25">
      <c r="A45" s="3"/>
      <c r="B45" s="2"/>
      <c r="C45" s="23"/>
      <c r="D45" s="23"/>
      <c r="E45" s="10" t="str">
        <f t="shared" si="0"/>
        <v/>
      </c>
    </row>
    <row r="46" spans="1:12" ht="15" hidden="1" customHeight="1" outlineLevel="1" x14ac:dyDescent="0.25">
      <c r="A46" s="3"/>
      <c r="B46" s="2"/>
      <c r="C46" s="23"/>
      <c r="D46" s="23"/>
      <c r="E46" s="10" t="str">
        <f t="shared" si="0"/>
        <v/>
      </c>
    </row>
    <row r="47" spans="1:12" ht="15" hidden="1" customHeight="1" outlineLevel="1" x14ac:dyDescent="0.25">
      <c r="A47" s="6"/>
      <c r="B47" s="2"/>
      <c r="C47" s="23"/>
      <c r="D47" s="23"/>
      <c r="E47" s="10" t="str">
        <f t="shared" si="0"/>
        <v/>
      </c>
    </row>
    <row r="48" spans="1:12" ht="15" hidden="1" customHeight="1" outlineLevel="1" x14ac:dyDescent="0.25">
      <c r="A48" s="24"/>
      <c r="B48" s="24"/>
      <c r="C48" s="24"/>
      <c r="D48" s="24"/>
      <c r="E48" s="24"/>
    </row>
    <row r="49" spans="1:5" collapsed="1" x14ac:dyDescent="0.25">
      <c r="A49" s="24"/>
      <c r="B49" s="24"/>
      <c r="C49" s="24"/>
      <c r="D49" s="24"/>
      <c r="E49" s="24"/>
    </row>
  </sheetData>
  <sheetProtection sheet="1" objects="1" scenarios="1" formatRows="0"/>
  <protectedRanges>
    <protectedRange sqref="B5" name="Unit"/>
    <protectedRange sqref="A18:D34" name="O15DK"/>
    <protectedRange sqref="B8" name="Område2"/>
  </protectedRanges>
  <mergeCells count="14">
    <mergeCell ref="A4:B4"/>
    <mergeCell ref="G14:M26"/>
    <mergeCell ref="D14:E14"/>
    <mergeCell ref="G5:M5"/>
    <mergeCell ref="A13:B13"/>
    <mergeCell ref="C12:D12"/>
    <mergeCell ref="C13:D13"/>
    <mergeCell ref="G7:M10"/>
    <mergeCell ref="G12:M12"/>
    <mergeCell ref="A10:B10"/>
    <mergeCell ref="C10:D10"/>
    <mergeCell ref="A11:B11"/>
    <mergeCell ref="C11:D11"/>
    <mergeCell ref="A12:B12"/>
  </mergeCells>
  <conditionalFormatting sqref="B8">
    <cfRule type="containsBlanks" dxfId="9" priority="3">
      <formula>LEN(TRIM(B8))=0</formula>
    </cfRule>
  </conditionalFormatting>
  <conditionalFormatting sqref="C8">
    <cfRule type="expression" dxfId="8" priority="1">
      <formula>AND($C$8&gt;=40%,OR($B8="Yes",$B8="No"))</formula>
    </cfRule>
    <cfRule type="expression" dxfId="7" priority="2">
      <formula>AND($C$8&lt;40%,OR($B8="Yes",$B8="No"))</formula>
    </cfRule>
  </conditionalFormatting>
  <dataValidations count="3">
    <dataValidation type="list" allowBlank="1" showInputMessage="1" showErrorMessage="1" sqref="B6" xr:uid="{4C8A0780-5FEA-4FB8-8398-58F7F1F03A06}">
      <formula1>INDIRECT("Currency")</formula1>
    </dataValidation>
    <dataValidation type="list" allowBlank="1" showInputMessage="1" showErrorMessage="1" errorTitle="Production of food" error="Please select if you are producing some of the food outside the event." promptTitle="Production of food" prompt="Please select if you are producing some of the food outside the event." sqref="B8" xr:uid="{99EBA2BB-1437-42D3-9CA1-1703304BE712}">
      <formula1>INDIRECT("Production_area")</formula1>
    </dataValidation>
    <dataValidation type="list" allowBlank="1" showInputMessage="1" showErrorMessage="1" errorTitle="Unit (Currency/KG" error="Please select an unit from the list" promptTitle="Unit (Currency/KG" prompt="Please select the unit, you are going to use in the calculation of the estimated purchase of food" sqref="B5" xr:uid="{13C03653-A732-459B-845C-2ED62BCD11DA}">
      <formula1>INDIRECT("Currency")</formula1>
    </dataValidation>
  </dataValidations>
  <pageMargins left="0.7" right="0.7" top="0.75" bottom="0.75" header="0.3" footer="0.3"/>
  <pageSetup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754C7-EC4D-418C-ADB5-14F69607E3CF}">
  <dimension ref="A1:O49"/>
  <sheetViews>
    <sheetView zoomScaleNormal="100" workbookViewId="0">
      <selection activeCell="A11" sqref="A11"/>
    </sheetView>
  </sheetViews>
  <sheetFormatPr defaultColWidth="0" defaultRowHeight="15" zeroHeight="1" outlineLevelRow="1" x14ac:dyDescent="0.25"/>
  <cols>
    <col min="1" max="1" width="47.28515625" customWidth="1"/>
    <col min="2" max="2" width="37" customWidth="1"/>
    <col min="3" max="3" width="30.5703125" customWidth="1"/>
    <col min="4" max="4" width="30.85546875" bestFit="1" customWidth="1"/>
    <col min="5" max="5" width="19.28515625" customWidth="1"/>
    <col min="6" max="13" width="9.140625" customWidth="1"/>
    <col min="14" max="15" width="0" hidden="1" customWidth="1"/>
    <col min="16" max="16384" width="9.140625" hidden="1"/>
  </cols>
  <sheetData>
    <row r="1" spans="1:15" ht="18.75" x14ac:dyDescent="0.3">
      <c r="A1" s="133" t="s">
        <v>5</v>
      </c>
      <c r="B1" s="30"/>
      <c r="C1" s="30"/>
      <c r="D1" s="30"/>
      <c r="E1" s="24"/>
      <c r="F1" s="24"/>
      <c r="G1" s="24"/>
      <c r="H1" s="24"/>
      <c r="I1" s="24"/>
      <c r="J1" s="24"/>
      <c r="K1" s="24"/>
      <c r="L1" s="24"/>
      <c r="M1" s="24"/>
    </row>
    <row r="2" spans="1:15" x14ac:dyDescent="0.25">
      <c r="A2" s="30"/>
      <c r="B2" s="30"/>
      <c r="C2" s="30"/>
      <c r="D2" s="30"/>
      <c r="E2" s="24"/>
      <c r="F2" s="24"/>
      <c r="G2" s="24"/>
      <c r="H2" s="24"/>
      <c r="I2" s="24"/>
      <c r="J2" s="24"/>
      <c r="K2" s="24"/>
      <c r="L2" s="24"/>
      <c r="M2" s="24"/>
    </row>
    <row r="3" spans="1:15" ht="15" customHeight="1" x14ac:dyDescent="0.25">
      <c r="A3" s="134" t="s">
        <v>19</v>
      </c>
      <c r="B3" s="71"/>
      <c r="C3" s="71"/>
      <c r="D3" s="72"/>
      <c r="E3" s="25"/>
      <c r="F3" s="24"/>
      <c r="G3" s="24"/>
      <c r="H3" s="24"/>
      <c r="I3" s="24"/>
      <c r="J3" s="24"/>
      <c r="K3" s="24"/>
      <c r="L3" s="24"/>
      <c r="M3" s="24"/>
    </row>
    <row r="4" spans="1:15" ht="15" customHeight="1" x14ac:dyDescent="0.25">
      <c r="A4" s="70" t="str">
        <f>IF(Information!B6="","Please select a certifying country on the first page to continue.","")</f>
        <v>Please select a certifying country on the first page to continue.</v>
      </c>
      <c r="B4" s="71"/>
      <c r="C4" s="71"/>
      <c r="D4" s="72"/>
      <c r="E4" s="25"/>
      <c r="F4" s="24"/>
      <c r="G4" s="24"/>
      <c r="H4" s="24"/>
      <c r="I4" s="24"/>
      <c r="J4" s="24"/>
      <c r="K4" s="24"/>
      <c r="L4" s="24"/>
      <c r="M4" s="24"/>
    </row>
    <row r="5" spans="1:15" ht="15.75" customHeight="1" x14ac:dyDescent="0.25">
      <c r="A5" s="127"/>
      <c r="B5" s="127"/>
      <c r="C5" s="39"/>
      <c r="D5" s="72"/>
      <c r="E5" s="25"/>
      <c r="F5" s="26"/>
      <c r="G5" s="26"/>
      <c r="H5" s="26"/>
      <c r="I5" s="26"/>
      <c r="J5" s="26"/>
      <c r="K5" s="26"/>
      <c r="L5" s="26"/>
      <c r="M5" s="27"/>
      <c r="N5" s="1"/>
      <c r="O5" s="1"/>
    </row>
    <row r="6" spans="1:15" ht="15" customHeight="1" x14ac:dyDescent="0.25">
      <c r="A6" s="58" t="s">
        <v>0</v>
      </c>
      <c r="B6" s="59" t="s">
        <v>20</v>
      </c>
      <c r="C6" s="13" t="s">
        <v>21</v>
      </c>
      <c r="D6" s="13" t="s">
        <v>22</v>
      </c>
      <c r="E6" s="25"/>
      <c r="F6" s="89" t="str">
        <f>"O15 Organic food: Requirment for event in "&amp;Information!B6&amp;":"</f>
        <v>O15 Organic food: Requirment for event in :</v>
      </c>
      <c r="G6" s="90"/>
      <c r="H6" s="90"/>
      <c r="I6" s="90"/>
      <c r="J6" s="90"/>
      <c r="K6" s="90"/>
      <c r="L6" s="91"/>
      <c r="M6" s="27"/>
      <c r="N6" s="1"/>
      <c r="O6" s="1"/>
    </row>
    <row r="7" spans="1:15" ht="15" customHeight="1" x14ac:dyDescent="0.25">
      <c r="A7" s="12" t="str">
        <f>Information!B5&amp;""</f>
        <v/>
      </c>
      <c r="B7" s="12">
        <f>COUNTIF(Tabel120[Amount of organic main ingredients (Numbers only)], "&gt;=2")</f>
        <v>0</v>
      </c>
      <c r="C7" s="60">
        <f>COUNTIF(Tabel120[Amount of main ingredients (Numbers only)], "=1")</f>
        <v>0</v>
      </c>
      <c r="D7" s="11" t="str">
        <f>IF(OR(B7&gt;=1,C7&gt;=2),"Yes","No")</f>
        <v>No</v>
      </c>
      <c r="E7" s="25"/>
      <c r="F7" s="55"/>
      <c r="G7" s="56"/>
      <c r="H7" s="56"/>
      <c r="I7" s="56"/>
      <c r="J7" s="56"/>
      <c r="K7" s="56"/>
      <c r="L7" s="57"/>
      <c r="M7" s="27"/>
      <c r="N7" s="1"/>
      <c r="O7" s="1"/>
    </row>
    <row r="8" spans="1:15" ht="15" customHeight="1" x14ac:dyDescent="0.25">
      <c r="A8" s="119"/>
      <c r="B8" s="71"/>
      <c r="C8" s="71"/>
      <c r="D8" s="118"/>
      <c r="E8" s="25"/>
      <c r="F8" s="83" t="str">
        <f>_xlfn.XLOOKUP(Information!B6,Texts!E2:E6,Texts!F2:F6,"",0)</f>
        <v/>
      </c>
      <c r="G8" s="84"/>
      <c r="H8" s="84"/>
      <c r="I8" s="84"/>
      <c r="J8" s="84"/>
      <c r="K8" s="84"/>
      <c r="L8" s="85"/>
      <c r="M8" s="27"/>
      <c r="N8" s="1"/>
      <c r="O8" s="1"/>
    </row>
    <row r="9" spans="1:15" x14ac:dyDescent="0.25">
      <c r="A9" s="130"/>
      <c r="B9" s="131"/>
      <c r="C9" s="130"/>
      <c r="D9" s="132"/>
      <c r="E9" s="43"/>
      <c r="F9" s="83"/>
      <c r="G9" s="84"/>
      <c r="H9" s="84"/>
      <c r="I9" s="84"/>
      <c r="J9" s="84"/>
      <c r="K9" s="84"/>
      <c r="L9" s="85"/>
      <c r="M9" s="50"/>
    </row>
    <row r="10" spans="1:15" ht="30" x14ac:dyDescent="0.25">
      <c r="A10" s="135" t="s">
        <v>23</v>
      </c>
      <c r="B10" s="135" t="s">
        <v>24</v>
      </c>
      <c r="C10" s="135" t="s">
        <v>25</v>
      </c>
      <c r="D10" s="135" t="s">
        <v>26</v>
      </c>
      <c r="E10" s="43"/>
      <c r="F10" s="83"/>
      <c r="G10" s="84"/>
      <c r="H10" s="84"/>
      <c r="I10" s="84"/>
      <c r="J10" s="84"/>
      <c r="K10" s="84"/>
      <c r="L10" s="85"/>
      <c r="M10" s="50"/>
    </row>
    <row r="11" spans="1:15" x14ac:dyDescent="0.25">
      <c r="A11" s="136"/>
      <c r="B11" s="135"/>
      <c r="C11" s="137"/>
      <c r="D11" s="137"/>
      <c r="E11" s="43"/>
      <c r="F11" s="83"/>
      <c r="G11" s="84"/>
      <c r="H11" s="84"/>
      <c r="I11" s="84"/>
      <c r="J11" s="84"/>
      <c r="K11" s="84"/>
      <c r="L11" s="85"/>
      <c r="M11" s="50"/>
    </row>
    <row r="12" spans="1:15" x14ac:dyDescent="0.25">
      <c r="A12" s="136"/>
      <c r="B12" s="135"/>
      <c r="C12" s="137"/>
      <c r="D12" s="137"/>
      <c r="E12" s="46"/>
      <c r="F12" s="83"/>
      <c r="G12" s="84"/>
      <c r="H12" s="84"/>
      <c r="I12" s="84"/>
      <c r="J12" s="84"/>
      <c r="K12" s="84"/>
      <c r="L12" s="85"/>
      <c r="M12" s="50"/>
    </row>
    <row r="13" spans="1:15" x14ac:dyDescent="0.25">
      <c r="A13" s="136"/>
      <c r="B13" s="135"/>
      <c r="C13" s="137"/>
      <c r="D13" s="137"/>
      <c r="E13" s="51"/>
      <c r="F13" s="83"/>
      <c r="G13" s="84"/>
      <c r="H13" s="84"/>
      <c r="I13" s="84"/>
      <c r="J13" s="84"/>
      <c r="K13" s="84"/>
      <c r="L13" s="85"/>
      <c r="M13" s="50"/>
    </row>
    <row r="14" spans="1:15" x14ac:dyDescent="0.25">
      <c r="A14" s="136"/>
      <c r="B14" s="135"/>
      <c r="C14" s="137"/>
      <c r="D14" s="137"/>
      <c r="E14" s="51"/>
      <c r="F14" s="83"/>
      <c r="G14" s="84"/>
      <c r="H14" s="84"/>
      <c r="I14" s="84"/>
      <c r="J14" s="84"/>
      <c r="K14" s="84"/>
      <c r="L14" s="85"/>
      <c r="M14" s="24"/>
    </row>
    <row r="15" spans="1:15" x14ac:dyDescent="0.25">
      <c r="A15" s="136"/>
      <c r="B15" s="135"/>
      <c r="C15" s="137"/>
      <c r="D15" s="137"/>
      <c r="E15" s="54"/>
      <c r="F15" s="83"/>
      <c r="G15" s="84"/>
      <c r="H15" s="84"/>
      <c r="I15" s="84"/>
      <c r="J15" s="84"/>
      <c r="K15" s="84"/>
      <c r="L15" s="85"/>
      <c r="M15" s="24"/>
    </row>
    <row r="16" spans="1:15" x14ac:dyDescent="0.25">
      <c r="A16" s="136"/>
      <c r="B16" s="135"/>
      <c r="C16" s="137"/>
      <c r="D16" s="137"/>
      <c r="E16" s="53"/>
      <c r="F16" s="83"/>
      <c r="G16" s="84"/>
      <c r="H16" s="84"/>
      <c r="I16" s="84"/>
      <c r="J16" s="84"/>
      <c r="K16" s="84"/>
      <c r="L16" s="85"/>
      <c r="M16" s="24"/>
    </row>
    <row r="17" spans="1:13" x14ac:dyDescent="0.25">
      <c r="A17" s="136"/>
      <c r="B17" s="135"/>
      <c r="C17" s="137"/>
      <c r="D17" s="137"/>
      <c r="E17" s="24"/>
      <c r="F17" s="83"/>
      <c r="G17" s="84"/>
      <c r="H17" s="84"/>
      <c r="I17" s="84"/>
      <c r="J17" s="84"/>
      <c r="K17" s="84"/>
      <c r="L17" s="85"/>
      <c r="M17" s="24"/>
    </row>
    <row r="18" spans="1:13" x14ac:dyDescent="0.25">
      <c r="A18" s="136"/>
      <c r="B18" s="135"/>
      <c r="C18" s="137"/>
      <c r="D18" s="137"/>
      <c r="E18" s="50"/>
      <c r="F18" s="83"/>
      <c r="G18" s="84"/>
      <c r="H18" s="84"/>
      <c r="I18" s="84"/>
      <c r="J18" s="84"/>
      <c r="K18" s="84"/>
      <c r="L18" s="85"/>
      <c r="M18" s="24"/>
    </row>
    <row r="19" spans="1:13" x14ac:dyDescent="0.25">
      <c r="A19" s="136"/>
      <c r="B19" s="135"/>
      <c r="C19" s="137"/>
      <c r="D19" s="137"/>
      <c r="E19" s="50"/>
      <c r="F19" s="83"/>
      <c r="G19" s="84"/>
      <c r="H19" s="84"/>
      <c r="I19" s="84"/>
      <c r="J19" s="84"/>
      <c r="K19" s="84"/>
      <c r="L19" s="85"/>
      <c r="M19" s="24"/>
    </row>
    <row r="20" spans="1:13" x14ac:dyDescent="0.25">
      <c r="A20" s="136"/>
      <c r="B20" s="135"/>
      <c r="C20" s="137"/>
      <c r="D20" s="137"/>
      <c r="E20" s="50"/>
      <c r="F20" s="86"/>
      <c r="G20" s="87"/>
      <c r="H20" s="87"/>
      <c r="I20" s="87"/>
      <c r="J20" s="87"/>
      <c r="K20" s="87"/>
      <c r="L20" s="88"/>
      <c r="M20" s="24"/>
    </row>
    <row r="21" spans="1:13" x14ac:dyDescent="0.25">
      <c r="A21" s="136"/>
      <c r="B21" s="135"/>
      <c r="C21" s="137"/>
      <c r="D21" s="137"/>
      <c r="E21" s="50"/>
      <c r="F21" s="50"/>
      <c r="G21" s="50"/>
      <c r="H21" s="50"/>
      <c r="I21" s="50"/>
      <c r="J21" s="50"/>
      <c r="K21" s="50"/>
      <c r="L21" s="50"/>
      <c r="M21" s="24"/>
    </row>
    <row r="22" spans="1:13" x14ac:dyDescent="0.25">
      <c r="A22" s="136"/>
      <c r="B22" s="135"/>
      <c r="C22" s="137"/>
      <c r="D22" s="137"/>
      <c r="E22" s="50"/>
      <c r="F22" s="50"/>
      <c r="G22" s="50"/>
      <c r="H22" s="50"/>
      <c r="I22" s="50"/>
      <c r="J22" s="50"/>
      <c r="K22" s="50"/>
      <c r="L22" s="24"/>
      <c r="M22" s="24"/>
    </row>
    <row r="23" spans="1:13" x14ac:dyDescent="0.25">
      <c r="A23" s="136"/>
      <c r="B23" s="135"/>
      <c r="C23" s="137"/>
      <c r="D23" s="137"/>
      <c r="E23" s="24"/>
      <c r="F23" s="50"/>
      <c r="G23" s="50"/>
      <c r="H23" s="50"/>
      <c r="I23" s="50"/>
      <c r="J23" s="50"/>
      <c r="K23" s="50"/>
      <c r="L23" s="24"/>
      <c r="M23" s="24"/>
    </row>
    <row r="24" spans="1:13" x14ac:dyDescent="0.25">
      <c r="A24" s="136"/>
      <c r="B24" s="135"/>
      <c r="C24" s="137"/>
      <c r="D24" s="137"/>
      <c r="E24" s="50"/>
      <c r="F24" s="50"/>
      <c r="G24" s="50"/>
      <c r="H24" s="50"/>
      <c r="I24" s="50"/>
      <c r="J24" s="50"/>
      <c r="K24" s="50"/>
      <c r="L24" s="24"/>
      <c r="M24" s="24"/>
    </row>
    <row r="25" spans="1:13" x14ac:dyDescent="0.25">
      <c r="A25" s="136"/>
      <c r="B25" s="135"/>
      <c r="C25" s="137"/>
      <c r="D25" s="137"/>
      <c r="E25" s="50"/>
      <c r="F25" s="50"/>
      <c r="G25" s="50"/>
      <c r="H25" s="50"/>
      <c r="I25" s="50"/>
      <c r="J25" s="50"/>
      <c r="K25" s="50"/>
      <c r="L25" s="24"/>
      <c r="M25" s="24"/>
    </row>
    <row r="26" spans="1:13" x14ac:dyDescent="0.25">
      <c r="A26" s="136"/>
      <c r="B26" s="135"/>
      <c r="C26" s="137"/>
      <c r="D26" s="137"/>
      <c r="E26" s="50"/>
      <c r="F26" s="50"/>
      <c r="G26" s="50"/>
      <c r="H26" s="50"/>
      <c r="I26" s="50"/>
      <c r="J26" s="50"/>
      <c r="K26" s="50"/>
      <c r="L26" s="24"/>
      <c r="M26" s="24"/>
    </row>
    <row r="27" spans="1:13" x14ac:dyDescent="0.25">
      <c r="A27" s="136"/>
      <c r="B27" s="135"/>
      <c r="C27" s="137"/>
      <c r="D27" s="137"/>
      <c r="E27" s="50"/>
      <c r="F27" s="50"/>
      <c r="G27" s="50"/>
      <c r="H27" s="50"/>
      <c r="I27" s="50"/>
      <c r="J27" s="50"/>
      <c r="K27" s="50"/>
      <c r="L27" s="24"/>
      <c r="M27" s="24"/>
    </row>
    <row r="28" spans="1:13" hidden="1" outlineLevel="1" x14ac:dyDescent="0.25">
      <c r="A28" s="3"/>
      <c r="B28" s="2"/>
      <c r="C28" s="4"/>
      <c r="D28" s="4"/>
      <c r="E28" s="50"/>
      <c r="F28" s="50"/>
      <c r="G28" s="50"/>
      <c r="H28" s="50"/>
      <c r="I28" s="50"/>
      <c r="J28" s="50"/>
      <c r="K28" s="50"/>
      <c r="L28" s="24"/>
      <c r="M28" s="24"/>
    </row>
    <row r="29" spans="1:13" hidden="1" outlineLevel="1" x14ac:dyDescent="0.25">
      <c r="A29" s="3"/>
      <c r="B29" s="2"/>
      <c r="C29" s="4"/>
      <c r="D29" s="4"/>
      <c r="E29" s="50"/>
      <c r="F29" s="50"/>
      <c r="G29" s="50"/>
      <c r="H29" s="50"/>
      <c r="I29" s="50"/>
      <c r="J29" s="50"/>
      <c r="K29" s="50"/>
      <c r="L29" s="24"/>
      <c r="M29" s="24"/>
    </row>
    <row r="30" spans="1:13" hidden="1" outlineLevel="1" x14ac:dyDescent="0.25">
      <c r="A30" s="3"/>
      <c r="B30" s="2"/>
      <c r="C30" s="4"/>
      <c r="D30" s="4"/>
      <c r="E30" s="50"/>
      <c r="F30" s="50"/>
      <c r="G30" s="50"/>
      <c r="H30" s="50"/>
      <c r="I30" s="50"/>
      <c r="J30" s="50"/>
      <c r="K30" s="50"/>
      <c r="L30" s="24"/>
      <c r="M30" s="24"/>
    </row>
    <row r="31" spans="1:13" hidden="1" outlineLevel="1" x14ac:dyDescent="0.25">
      <c r="A31" s="3"/>
      <c r="B31" s="2"/>
      <c r="C31" s="4"/>
      <c r="D31" s="4"/>
      <c r="E31" s="50"/>
      <c r="F31" s="50"/>
      <c r="G31" s="50"/>
      <c r="H31" s="50"/>
      <c r="I31" s="50"/>
      <c r="J31" s="50"/>
      <c r="K31" s="50"/>
      <c r="L31" s="24"/>
      <c r="M31" s="24"/>
    </row>
    <row r="32" spans="1:13" hidden="1" outlineLevel="1" x14ac:dyDescent="0.25">
      <c r="A32" s="3"/>
      <c r="B32" s="2"/>
      <c r="C32" s="4"/>
      <c r="D32" s="4"/>
      <c r="E32" s="50"/>
      <c r="F32" s="50"/>
      <c r="G32" s="50"/>
      <c r="H32" s="50"/>
      <c r="I32" s="50"/>
      <c r="J32" s="50"/>
      <c r="K32" s="24"/>
      <c r="L32" s="24"/>
      <c r="M32" s="24"/>
    </row>
    <row r="33" spans="1:13" hidden="1" outlineLevel="1" x14ac:dyDescent="0.25">
      <c r="A33" s="3"/>
      <c r="B33" s="2"/>
      <c r="C33" s="4"/>
      <c r="D33" s="4"/>
      <c r="E33" s="50"/>
      <c r="F33" s="50"/>
      <c r="G33" s="50"/>
      <c r="H33" s="50"/>
      <c r="I33" s="50"/>
      <c r="J33" s="50"/>
      <c r="K33" s="24"/>
      <c r="L33" s="24"/>
      <c r="M33" s="24"/>
    </row>
    <row r="34" spans="1:13" hidden="1" outlineLevel="1" x14ac:dyDescent="0.25">
      <c r="A34" s="3"/>
      <c r="B34" s="2"/>
      <c r="C34" s="4"/>
      <c r="D34" s="4"/>
      <c r="E34" s="50"/>
      <c r="F34" s="50"/>
      <c r="G34" s="50"/>
      <c r="H34" s="50"/>
      <c r="I34" s="50"/>
      <c r="J34" s="50"/>
      <c r="K34" s="24"/>
      <c r="L34" s="24"/>
      <c r="M34" s="24"/>
    </row>
    <row r="35" spans="1:13" hidden="1" outlineLevel="1" x14ac:dyDescent="0.25">
      <c r="A35" s="3"/>
      <c r="B35" s="2"/>
      <c r="C35" s="4"/>
      <c r="D35" s="4"/>
      <c r="E35" s="50"/>
      <c r="F35" s="50"/>
      <c r="G35" s="50"/>
      <c r="H35" s="50"/>
      <c r="I35" s="50"/>
      <c r="J35" s="50"/>
      <c r="K35" s="24"/>
      <c r="L35" s="24"/>
      <c r="M35" s="24"/>
    </row>
    <row r="36" spans="1:13" ht="15" hidden="1" customHeight="1" outlineLevel="1" x14ac:dyDescent="0.25">
      <c r="A36" s="3"/>
      <c r="B36" s="2"/>
      <c r="C36" s="4"/>
      <c r="D36" s="4"/>
      <c r="E36" s="50"/>
      <c r="F36" s="50"/>
      <c r="G36" s="50"/>
      <c r="H36" s="50"/>
      <c r="I36" s="50"/>
      <c r="J36" s="50"/>
      <c r="K36" s="24"/>
      <c r="L36" s="24"/>
      <c r="M36" s="24"/>
    </row>
    <row r="37" spans="1:13" ht="15" hidden="1" customHeight="1" outlineLevel="1" x14ac:dyDescent="0.25">
      <c r="A37" s="3"/>
      <c r="B37" s="2"/>
      <c r="C37" s="4"/>
      <c r="D37" s="4"/>
      <c r="E37" s="50"/>
      <c r="F37" s="50"/>
      <c r="G37" s="50"/>
      <c r="H37" s="50"/>
      <c r="I37" s="50"/>
      <c r="J37" s="50"/>
      <c r="K37" s="24"/>
      <c r="L37" s="24"/>
      <c r="M37" s="24"/>
    </row>
    <row r="38" spans="1:13" ht="15" hidden="1" customHeight="1" outlineLevel="1" x14ac:dyDescent="0.25">
      <c r="A38" s="3"/>
      <c r="B38" s="2"/>
      <c r="C38" s="4"/>
      <c r="D38" s="4"/>
      <c r="E38" s="50"/>
      <c r="F38" s="50"/>
      <c r="G38" s="50"/>
      <c r="H38" s="50"/>
      <c r="I38" s="50"/>
      <c r="J38" s="50"/>
      <c r="K38" s="24"/>
      <c r="L38" s="24"/>
      <c r="M38" s="24"/>
    </row>
    <row r="39" spans="1:13" ht="15" hidden="1" customHeight="1" outlineLevel="1" x14ac:dyDescent="0.25">
      <c r="A39" s="3"/>
      <c r="B39" s="2"/>
      <c r="C39" s="4"/>
      <c r="D39" s="4"/>
      <c r="E39" s="50"/>
      <c r="F39" s="50"/>
      <c r="G39" s="50"/>
      <c r="H39" s="50"/>
      <c r="I39" s="50"/>
      <c r="J39" s="50"/>
      <c r="K39" s="24"/>
      <c r="L39" s="24"/>
      <c r="M39" s="24"/>
    </row>
    <row r="40" spans="1:13" ht="15" hidden="1" customHeight="1" outlineLevel="1" x14ac:dyDescent="0.25">
      <c r="A40" s="6"/>
      <c r="B40" s="2"/>
      <c r="C40" s="4"/>
      <c r="D40" s="4"/>
      <c r="E40" s="50"/>
      <c r="F40" s="50"/>
      <c r="G40" s="50"/>
      <c r="H40" s="50"/>
      <c r="I40" s="50"/>
      <c r="J40" s="50"/>
      <c r="K40" s="24"/>
      <c r="L40" s="24"/>
      <c r="M40" s="24"/>
    </row>
    <row r="41" spans="1:13" ht="15" customHeight="1" collapsed="1" x14ac:dyDescent="0.25">
      <c r="A41" s="24"/>
      <c r="B41" s="24"/>
      <c r="C41" s="24"/>
      <c r="D41" s="24"/>
      <c r="E41" s="50"/>
      <c r="F41" s="50"/>
      <c r="G41" s="50"/>
      <c r="H41" s="50"/>
      <c r="I41" s="50"/>
      <c r="J41" s="50"/>
      <c r="K41" s="24"/>
      <c r="L41" s="24"/>
      <c r="M41" s="24"/>
    </row>
    <row r="42" spans="1:13" ht="15" customHeight="1" x14ac:dyDescent="0.25">
      <c r="A42" s="24"/>
      <c r="B42" s="24"/>
      <c r="C42" s="24"/>
      <c r="D42" s="24"/>
      <c r="E42" s="50"/>
      <c r="F42" s="50"/>
      <c r="G42" s="50"/>
      <c r="H42" s="50"/>
      <c r="I42" s="50"/>
      <c r="J42" s="50"/>
      <c r="K42" s="24"/>
      <c r="L42" s="24"/>
      <c r="M42" s="24"/>
    </row>
    <row r="43" spans="1:13" ht="15" hidden="1" customHeight="1" x14ac:dyDescent="0.25">
      <c r="E43" s="8"/>
      <c r="F43" s="8"/>
      <c r="G43" s="8"/>
      <c r="H43" s="8"/>
      <c r="I43" s="8"/>
      <c r="J43" s="8"/>
    </row>
    <row r="44" spans="1:13" ht="15" hidden="1" customHeight="1" x14ac:dyDescent="0.25">
      <c r="E44" s="8"/>
      <c r="F44" s="8"/>
      <c r="G44" s="8"/>
      <c r="H44" s="8"/>
      <c r="I44" s="8"/>
      <c r="J44" s="8"/>
    </row>
    <row r="45" spans="1:13" ht="15" hidden="1" customHeight="1" x14ac:dyDescent="0.25">
      <c r="E45" s="8"/>
      <c r="F45" s="8"/>
      <c r="G45" s="8"/>
      <c r="H45" s="8"/>
      <c r="I45" s="8"/>
      <c r="J45" s="8"/>
    </row>
    <row r="46" spans="1:13" ht="15" hidden="1" customHeight="1" x14ac:dyDescent="0.25"/>
    <row r="47" spans="1:13" ht="15" hidden="1" customHeight="1" x14ac:dyDescent="0.25"/>
    <row r="48" spans="1:13" ht="15" hidden="1" customHeight="1" x14ac:dyDescent="0.25"/>
    <row r="49" ht="15" hidden="1" customHeight="1" x14ac:dyDescent="0.25"/>
  </sheetData>
  <sheetProtection sheet="1" objects="1" scenarios="1" formatRows="0"/>
  <protectedRanges>
    <protectedRange sqref="A11:D40" name="Område1"/>
  </protectedRanges>
  <mergeCells count="2">
    <mergeCell ref="F6:L6"/>
    <mergeCell ref="F8:L20"/>
  </mergeCells>
  <conditionalFormatting sqref="D7">
    <cfRule type="containsText" dxfId="6" priority="1" operator="containsText" text="No">
      <formula>NOT(ISERROR(SEARCH("No",D7)))</formula>
    </cfRule>
    <cfRule type="containsText" dxfId="5" priority="2" operator="containsText" text="Yes">
      <formula>NOT(ISERROR(SEARCH("Yes",D7)))</formula>
    </cfRule>
  </conditionalFormatting>
  <conditionalFormatting sqref="D11:D40">
    <cfRule type="expression" dxfId="4" priority="3">
      <formula>D11&gt;C11</formula>
    </cfRule>
  </conditionalFormatting>
  <dataValidations xWindow="904" yWindow="519" count="5">
    <dataValidation type="list" allowBlank="1" showInputMessage="1" showErrorMessage="1" sqref="B5" xr:uid="{8A8D6DA0-9CD4-4A81-8BFD-8ADF51F1C55E}">
      <formula1>INDIRECT("Currency")</formula1>
    </dataValidation>
    <dataValidation allowBlank="1" showInputMessage="1" showErrorMessage="1" promptTitle="Amount of main ingredients" prompt="Total amount of ingredients in the meal." sqref="C11:C40 C10" xr:uid="{25BBDEF9-FD08-4ED2-8F05-3CC1BFE2653A}"/>
    <dataValidation allowBlank="1" showInputMessage="1" showErrorMessage="1" promptTitle="Amount of organic ingredients" prompt="Total amount of organic main ingredients in the meal." sqref="D11:D40 D10" xr:uid="{F57A2C7E-63FE-4916-8F2D-CBF41996F28B}"/>
    <dataValidation allowBlank="1" showInputMessage="1" showErrorMessage="1" promptTitle="Organic main ingredients" prompt="Do not fill in this cell." sqref="B7" xr:uid="{4DE0677E-0C28-4C5C-8D8B-951A1109B193}"/>
    <dataValidation allowBlank="1" showInputMessage="1" showErrorMessage="1" promptTitle="One main ingredient" prompt="Do not fill in this cell." sqref="C7" xr:uid="{AD8A93C9-051B-4FFB-A551-7F4A23FB5416}"/>
  </dataValidations>
  <pageMargins left="0.7" right="0.7" top="0.75" bottom="0.75" header="0.3" footer="0.3"/>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7E4D0-A0E6-401E-8C3B-58C9CC2A07B0}">
  <dimension ref="A1:R43"/>
  <sheetViews>
    <sheetView workbookViewId="0">
      <selection activeCell="A12" sqref="A12"/>
    </sheetView>
  </sheetViews>
  <sheetFormatPr defaultColWidth="0" defaultRowHeight="15" zeroHeight="1" outlineLevelRow="1" x14ac:dyDescent="0.25"/>
  <cols>
    <col min="1" max="1" width="45.28515625" style="24" customWidth="1"/>
    <col min="2" max="2" width="29.85546875" style="24" customWidth="1"/>
    <col min="3" max="3" width="30.28515625" style="24" customWidth="1"/>
    <col min="4" max="4" width="21.85546875" style="24" customWidth="1"/>
    <col min="5" max="5" width="23.5703125" style="24" customWidth="1"/>
    <col min="6" max="6" width="29.7109375" style="24" customWidth="1"/>
    <col min="7" max="7" width="6.28515625" style="24" customWidth="1"/>
    <col min="8" max="8" width="9.140625" style="24" customWidth="1"/>
    <col min="9" max="12" width="9.140625" style="24" hidden="1" customWidth="1"/>
    <col min="13" max="18" width="0" hidden="1" customWidth="1"/>
    <col min="19" max="16384" width="9.140625" hidden="1"/>
  </cols>
  <sheetData>
    <row r="1" spans="1:18" ht="18.75" x14ac:dyDescent="0.3">
      <c r="A1" s="32" t="s">
        <v>27</v>
      </c>
    </row>
    <row r="2" spans="1:18" x14ac:dyDescent="0.25"/>
    <row r="3" spans="1:18" ht="15" customHeight="1" x14ac:dyDescent="0.25">
      <c r="A3" s="37" t="s">
        <v>28</v>
      </c>
      <c r="B3" s="38"/>
      <c r="C3" s="38"/>
      <c r="D3" s="25"/>
      <c r="E3" s="25"/>
      <c r="F3" s="25"/>
      <c r="G3" s="25"/>
    </row>
    <row r="4" spans="1:18" ht="15" customHeight="1" x14ac:dyDescent="0.25">
      <c r="A4" s="70" t="str">
        <f>IF(Information!B6="","Please select a certifying country on the first page to continue.","")</f>
        <v>Please select a certifying country on the first page to continue.</v>
      </c>
      <c r="B4" s="71"/>
      <c r="C4" s="71"/>
      <c r="D4" s="72"/>
      <c r="E4" s="72"/>
      <c r="F4" s="72"/>
      <c r="G4" s="25"/>
    </row>
    <row r="5" spans="1:18" ht="15.75" customHeight="1" x14ac:dyDescent="0.25">
      <c r="A5" s="73"/>
      <c r="B5" s="73"/>
      <c r="C5" s="72"/>
      <c r="D5" s="72"/>
      <c r="E5" s="72"/>
      <c r="F5" s="72"/>
      <c r="G5" s="25"/>
      <c r="I5" s="26"/>
      <c r="J5" s="26"/>
      <c r="K5" s="26"/>
      <c r="L5" s="26"/>
      <c r="M5" s="9"/>
      <c r="N5" s="9"/>
      <c r="O5" s="9"/>
      <c r="P5" s="1"/>
      <c r="Q5" s="1"/>
      <c r="R5" s="1"/>
    </row>
    <row r="6" spans="1:18" x14ac:dyDescent="0.25">
      <c r="A6" s="58" t="s">
        <v>0</v>
      </c>
      <c r="B6" s="13" t="s">
        <v>29</v>
      </c>
      <c r="C6" s="13" t="s">
        <v>30</v>
      </c>
      <c r="D6" s="13" t="s">
        <v>31</v>
      </c>
      <c r="E6" s="13" t="s">
        <v>32</v>
      </c>
      <c r="F6" s="102" t="s">
        <v>22</v>
      </c>
      <c r="G6" s="103"/>
      <c r="I6" s="50"/>
      <c r="J6" s="50"/>
      <c r="K6" s="50"/>
      <c r="L6" s="50"/>
      <c r="M6" s="8"/>
      <c r="N6" s="8"/>
      <c r="O6" s="8"/>
      <c r="P6" s="8"/>
    </row>
    <row r="7" spans="1:18" ht="15" customHeight="1" x14ac:dyDescent="0.25">
      <c r="A7" s="62" t="str">
        <f>Information!B5&amp;""</f>
        <v/>
      </c>
      <c r="B7" s="63">
        <f>COUNTIF(Tabel121[Beverage type],"Alcoholic organic")</f>
        <v>0</v>
      </c>
      <c r="C7" s="64">
        <f>COUNTIF(Tabel121[Beverage type],"Non-alcoholic organic")</f>
        <v>0</v>
      </c>
      <c r="D7" s="64">
        <f>COUNTIF(Tabel121[Beverage type],"Alcoholic")</f>
        <v>0</v>
      </c>
      <c r="E7" s="64">
        <f>COUNTIF(Tabel121[Beverage type],"Non-alcoholic")</f>
        <v>0</v>
      </c>
      <c r="F7" s="100" t="str">
        <f>IF(OR(AND(B7=0,C7=0,OR(Information!B6="Finland",Information!B6="Iceland",Information!B6="Norway"),D7&gt;=1),AND(OR(B7=0,C7=0),OR(Information!B6="Denmark",Information!B6="Sweden"),OR(D7&gt;=1,E7&gt;=1))),"No","Yes")</f>
        <v>Yes</v>
      </c>
      <c r="G7" s="101"/>
      <c r="I7" s="50"/>
      <c r="J7" s="50"/>
      <c r="K7" s="50"/>
      <c r="L7" s="50"/>
      <c r="M7" s="8"/>
      <c r="N7" s="8"/>
      <c r="O7" s="8"/>
      <c r="P7" s="8"/>
    </row>
    <row r="8" spans="1:18" ht="15" customHeight="1" x14ac:dyDescent="0.25">
      <c r="A8" s="75"/>
      <c r="B8" s="67" t="str">
        <f>IF(OR(AND(B7=0,C7=0,OR(Information!B6="Finland",Information!B6="Iceland",Information!B6="Norway"),D7&gt;=1),AND(OR(B7=0,C7=0),OR(Information!B6="Denmark",Information!B6="Sweden"),OR(D7&gt;=1,E7&gt;=1))),"Check requirement text for O16","")</f>
        <v/>
      </c>
      <c r="C8" s="68" t="str">
        <f>IF(OR(AND(B7=0,C7=0,OR(Information!B6="Finland",Information!B6="Iceland",Information!B6="Norway"),D7&gt;=1),AND(OR(B7=0,C7=0),OR(Information!B6="Denmark",Information!B6="Sweden"),OR(D7&gt;=1,E7&gt;=1))),"Check requirement text for O16","")</f>
        <v/>
      </c>
      <c r="D8" s="30"/>
      <c r="F8" s="66"/>
      <c r="G8" s="53"/>
      <c r="H8" s="27"/>
      <c r="J8" s="27"/>
      <c r="K8" s="27"/>
      <c r="L8" s="27"/>
      <c r="M8" s="1"/>
      <c r="N8" s="1"/>
    </row>
    <row r="9" spans="1:18" x14ac:dyDescent="0.25">
      <c r="A9" s="76"/>
      <c r="B9" s="30"/>
      <c r="C9" s="69"/>
      <c r="D9" s="30"/>
      <c r="F9" s="66"/>
      <c r="I9" s="27"/>
      <c r="J9" s="27"/>
      <c r="K9" s="27"/>
      <c r="L9" s="27"/>
      <c r="M9" s="1"/>
      <c r="N9" s="1"/>
    </row>
    <row r="10" spans="1:18" x14ac:dyDescent="0.25">
      <c r="A10" s="47"/>
      <c r="B10" s="48"/>
      <c r="C10" s="47"/>
      <c r="D10" s="49"/>
      <c r="E10" s="49"/>
      <c r="F10" s="49"/>
    </row>
    <row r="11" spans="1:18" ht="15" customHeight="1" x14ac:dyDescent="0.25">
      <c r="A11" s="2" t="s">
        <v>14</v>
      </c>
      <c r="B11" s="2" t="s">
        <v>15</v>
      </c>
      <c r="C11" s="2" t="s">
        <v>33</v>
      </c>
      <c r="E11" s="104" t="str">
        <f>"O16 Organic beverages: Requriment for event in "&amp;Information!B6&amp;":"</f>
        <v>O16 Organic beverages: Requriment for event in :</v>
      </c>
      <c r="F11" s="105"/>
      <c r="G11" s="106"/>
      <c r="H11" s="30"/>
      <c r="I11" s="30"/>
      <c r="J11" s="30"/>
      <c r="K11" s="30"/>
    </row>
    <row r="12" spans="1:18" ht="15" customHeight="1" x14ac:dyDescent="0.25">
      <c r="A12" s="3"/>
      <c r="B12" s="2"/>
      <c r="C12" s="5"/>
      <c r="E12" s="83" t="str">
        <f>_xlfn.XLOOKUP(Information!B6,Texts!J2:J6,Texts!K2:K6,"",0)</f>
        <v/>
      </c>
      <c r="F12" s="84"/>
      <c r="G12" s="85"/>
      <c r="H12" s="74"/>
      <c r="I12" s="74"/>
      <c r="J12" s="74"/>
      <c r="K12" s="74"/>
    </row>
    <row r="13" spans="1:18" ht="15" customHeight="1" x14ac:dyDescent="0.25">
      <c r="A13" s="3"/>
      <c r="B13" s="2"/>
      <c r="C13" s="5"/>
      <c r="E13" s="83"/>
      <c r="F13" s="84"/>
      <c r="G13" s="85"/>
      <c r="H13" s="74"/>
      <c r="I13" s="74"/>
      <c r="J13" s="74"/>
      <c r="K13" s="74"/>
    </row>
    <row r="14" spans="1:18" x14ac:dyDescent="0.25">
      <c r="A14" s="3"/>
      <c r="B14" s="2"/>
      <c r="C14" s="5"/>
      <c r="E14" s="83"/>
      <c r="F14" s="84"/>
      <c r="G14" s="85"/>
      <c r="H14" s="74"/>
      <c r="I14" s="74"/>
      <c r="J14" s="74"/>
      <c r="K14" s="74"/>
    </row>
    <row r="15" spans="1:18" x14ac:dyDescent="0.25">
      <c r="A15" s="3"/>
      <c r="B15" s="2"/>
      <c r="C15" s="5"/>
      <c r="E15" s="83"/>
      <c r="F15" s="84"/>
      <c r="G15" s="85"/>
      <c r="H15" s="31"/>
      <c r="I15" s="31"/>
      <c r="J15" s="31"/>
      <c r="K15" s="31"/>
    </row>
    <row r="16" spans="1:18" x14ac:dyDescent="0.25">
      <c r="A16" s="3"/>
      <c r="B16" s="2"/>
      <c r="C16" s="5" t="str">
        <f>IF(Tabel121[[#This Row],[Product Name]]&lt;&gt;"","Please select a beverage type","")</f>
        <v/>
      </c>
      <c r="E16" s="83"/>
      <c r="F16" s="84"/>
      <c r="G16" s="85"/>
      <c r="H16" s="31"/>
      <c r="I16" s="31"/>
      <c r="J16" s="31"/>
      <c r="K16" s="31"/>
    </row>
    <row r="17" spans="1:12" ht="15" customHeight="1" x14ac:dyDescent="0.25">
      <c r="A17" s="3"/>
      <c r="B17" s="2"/>
      <c r="C17" s="5"/>
      <c r="E17" s="86"/>
      <c r="F17" s="87"/>
      <c r="G17" s="88"/>
      <c r="H17" s="31"/>
      <c r="I17" s="31"/>
      <c r="J17" s="31"/>
      <c r="K17" s="31"/>
    </row>
    <row r="18" spans="1:12" ht="15" customHeight="1" x14ac:dyDescent="0.25">
      <c r="A18" s="3"/>
      <c r="B18" s="2"/>
      <c r="C18" s="5" t="str">
        <f>IF(Tabel121[[#This Row],[Product Name]]&lt;&gt;"","Please select a beverage type","")</f>
        <v/>
      </c>
      <c r="E18" s="65"/>
      <c r="F18" s="65"/>
      <c r="G18" s="65"/>
      <c r="H18" s="65"/>
      <c r="I18" s="65"/>
      <c r="J18" s="65"/>
      <c r="K18" s="65"/>
    </row>
    <row r="19" spans="1:12" x14ac:dyDescent="0.25">
      <c r="A19" s="3"/>
      <c r="B19" s="2"/>
      <c r="C19" s="5" t="str">
        <f>IF(Tabel121[[#This Row],[Product Name]]&lt;&gt;"","Please select a beverage type","")</f>
        <v/>
      </c>
      <c r="E19" s="104" t="str">
        <f>"Exemption for event in "&amp;Information!B6&amp;":"</f>
        <v>Exemption for event in :</v>
      </c>
      <c r="F19" s="105"/>
      <c r="G19" s="106"/>
      <c r="H19" s="30"/>
      <c r="I19" s="30"/>
      <c r="J19" s="30"/>
      <c r="K19" s="30"/>
    </row>
    <row r="20" spans="1:12" ht="15" customHeight="1" x14ac:dyDescent="0.25">
      <c r="A20" s="3"/>
      <c r="B20" s="2"/>
      <c r="C20" s="5" t="str">
        <f>IF(Tabel121[[#This Row],[Product Name]]&lt;&gt;"","Please select a beverage type","")</f>
        <v/>
      </c>
      <c r="E20" s="107" t="str">
        <f>_xlfn.XLOOKUP(Information!B6,Tabel8[O16 Exemption],Tabel8[Text],"",0)</f>
        <v/>
      </c>
      <c r="F20" s="108"/>
      <c r="G20" s="109"/>
      <c r="H20" s="74"/>
      <c r="I20" s="74"/>
      <c r="J20" s="74"/>
      <c r="K20" s="74"/>
      <c r="L20" s="50"/>
    </row>
    <row r="21" spans="1:12" x14ac:dyDescent="0.25">
      <c r="A21" s="3"/>
      <c r="B21" s="2"/>
      <c r="C21" s="5" t="str">
        <f>IF(Tabel121[[#This Row],[Product Name]]&lt;&gt;"","Please select a beverage type","")</f>
        <v/>
      </c>
      <c r="E21" s="83"/>
      <c r="F21" s="84"/>
      <c r="G21" s="85"/>
      <c r="H21" s="74"/>
      <c r="I21" s="74"/>
      <c r="J21" s="74"/>
      <c r="K21" s="74"/>
      <c r="L21" s="50"/>
    </row>
    <row r="22" spans="1:12" x14ac:dyDescent="0.25">
      <c r="A22" s="3"/>
      <c r="B22" s="2"/>
      <c r="C22" s="5"/>
      <c r="E22" s="83"/>
      <c r="F22" s="84"/>
      <c r="G22" s="85"/>
      <c r="H22" s="74"/>
      <c r="I22" s="74"/>
      <c r="J22" s="74"/>
      <c r="K22" s="74"/>
      <c r="L22" s="50"/>
    </row>
    <row r="23" spans="1:12" x14ac:dyDescent="0.25">
      <c r="A23" s="3"/>
      <c r="B23" s="2"/>
      <c r="C23" s="5" t="str">
        <f>IF(Tabel121[[#This Row],[Product Name]]&lt;&gt;"","Please select a beverage type","")</f>
        <v/>
      </c>
      <c r="E23" s="83"/>
      <c r="F23" s="84"/>
      <c r="G23" s="85"/>
      <c r="H23" s="50"/>
      <c r="I23" s="50"/>
      <c r="J23" s="50"/>
      <c r="K23" s="50"/>
      <c r="L23" s="50"/>
    </row>
    <row r="24" spans="1:12" x14ac:dyDescent="0.25">
      <c r="A24" s="3"/>
      <c r="B24" s="2"/>
      <c r="C24" s="5" t="str">
        <f>IF(Tabel121[[#This Row],[Product Name]]&lt;&gt;"","Please select a beverage type","")</f>
        <v/>
      </c>
      <c r="E24" s="83"/>
      <c r="F24" s="84"/>
      <c r="G24" s="85"/>
      <c r="H24" s="50"/>
      <c r="I24" s="50"/>
      <c r="J24" s="50"/>
      <c r="K24" s="50"/>
      <c r="L24" s="50"/>
    </row>
    <row r="25" spans="1:12" x14ac:dyDescent="0.25">
      <c r="A25" s="3"/>
      <c r="B25" s="2"/>
      <c r="C25" s="5"/>
      <c r="E25" s="86"/>
      <c r="F25" s="87"/>
      <c r="G25" s="88"/>
      <c r="H25" s="50"/>
      <c r="I25" s="50"/>
      <c r="J25" s="50"/>
      <c r="K25" s="50"/>
      <c r="L25" s="50"/>
    </row>
    <row r="26" spans="1:12" x14ac:dyDescent="0.25">
      <c r="A26" s="3"/>
      <c r="B26" s="2"/>
      <c r="C26" s="5" t="str">
        <f>IF(Tabel121[[#This Row],[Product Name]]&lt;&gt;"","Please select a beverage type","")</f>
        <v/>
      </c>
      <c r="F26" s="50"/>
      <c r="G26" s="50"/>
      <c r="H26" s="50"/>
      <c r="I26" s="50"/>
      <c r="J26" s="50"/>
      <c r="K26" s="50"/>
      <c r="L26" s="50"/>
    </row>
    <row r="27" spans="1:12" x14ac:dyDescent="0.25">
      <c r="A27" s="3"/>
      <c r="B27" s="2"/>
      <c r="C27" s="5" t="str">
        <f>IF(Tabel121[[#This Row],[Product Name]]&lt;&gt;"","Please select a beverage type","")</f>
        <v/>
      </c>
      <c r="F27" s="50"/>
      <c r="G27" s="50"/>
      <c r="H27" s="50"/>
      <c r="I27" s="50"/>
      <c r="J27" s="50"/>
      <c r="K27" s="50"/>
      <c r="L27" s="50"/>
    </row>
    <row r="28" spans="1:12" outlineLevel="1" x14ac:dyDescent="0.25">
      <c r="A28" s="3"/>
      <c r="B28" s="2"/>
      <c r="C28" s="5" t="str">
        <f>IF(Tabel121[[#This Row],[Product Name]]&lt;&gt;"","Please select a beverage type","")</f>
        <v/>
      </c>
      <c r="F28" s="50"/>
      <c r="G28" s="50"/>
      <c r="H28" s="50"/>
      <c r="I28" s="50"/>
      <c r="J28" s="50"/>
      <c r="K28" s="50"/>
      <c r="L28" s="50"/>
    </row>
    <row r="29" spans="1:12" outlineLevel="1" x14ac:dyDescent="0.25">
      <c r="A29" s="3"/>
      <c r="B29" s="2"/>
      <c r="C29" s="5" t="str">
        <f>IF(Tabel121[[#This Row],[Product Name]]&lt;&gt;"","Please select a beverage type","")</f>
        <v/>
      </c>
      <c r="F29" s="50"/>
      <c r="G29" s="50"/>
      <c r="H29" s="50"/>
      <c r="I29" s="50"/>
      <c r="J29" s="50"/>
      <c r="K29" s="50"/>
      <c r="L29" s="50"/>
    </row>
    <row r="30" spans="1:12" outlineLevel="1" x14ac:dyDescent="0.25">
      <c r="A30" s="3"/>
      <c r="B30" s="2"/>
      <c r="C30" s="5" t="str">
        <f>IF(Tabel121[[#This Row],[Product Name]]&lt;&gt;"","Please select a beverage type","")</f>
        <v/>
      </c>
      <c r="F30" s="50"/>
      <c r="G30" s="50"/>
      <c r="H30" s="50"/>
      <c r="I30" s="50"/>
      <c r="J30" s="50"/>
      <c r="K30" s="50"/>
      <c r="L30" s="50"/>
    </row>
    <row r="31" spans="1:12" outlineLevel="1" x14ac:dyDescent="0.25">
      <c r="A31" s="3"/>
      <c r="B31" s="2"/>
      <c r="C31" s="5" t="str">
        <f>IF(Tabel121[[#This Row],[Product Name]]&lt;&gt;"","Please select a beverage type","")</f>
        <v/>
      </c>
      <c r="F31" s="50"/>
      <c r="G31" s="50"/>
      <c r="H31" s="50"/>
      <c r="I31" s="50"/>
      <c r="J31" s="50"/>
      <c r="K31" s="50"/>
      <c r="L31" s="50"/>
    </row>
    <row r="32" spans="1:12" outlineLevel="1" x14ac:dyDescent="0.25">
      <c r="A32" s="3"/>
      <c r="B32" s="2"/>
      <c r="C32" s="5" t="str">
        <f>IF(Tabel121[[#This Row],[Product Name]]&lt;&gt;"","Please select a beverage type","")</f>
        <v/>
      </c>
      <c r="F32" s="50"/>
      <c r="G32" s="50"/>
      <c r="H32" s="50"/>
      <c r="I32" s="50"/>
      <c r="J32" s="50"/>
      <c r="K32" s="50"/>
      <c r="L32" s="50"/>
    </row>
    <row r="33" spans="1:12" outlineLevel="1" x14ac:dyDescent="0.25">
      <c r="A33" s="3"/>
      <c r="B33" s="2"/>
      <c r="C33" s="5" t="str">
        <f>IF(Tabel121[[#This Row],[Product Name]]&lt;&gt;"","Please select a beverage type","")</f>
        <v/>
      </c>
      <c r="F33" s="50"/>
      <c r="G33" s="50"/>
      <c r="H33" s="50"/>
      <c r="I33" s="50"/>
      <c r="J33" s="50"/>
      <c r="K33" s="50"/>
      <c r="L33" s="50"/>
    </row>
    <row r="34" spans="1:12" outlineLevel="1" x14ac:dyDescent="0.25">
      <c r="A34" s="3"/>
      <c r="B34" s="2"/>
      <c r="C34" s="5" t="str">
        <f>IF(Tabel121[[#This Row],[Product Name]]&lt;&gt;"","Please select a beverage type","")</f>
        <v/>
      </c>
      <c r="F34" s="50"/>
      <c r="G34" s="50"/>
      <c r="H34" s="50"/>
      <c r="I34" s="50"/>
      <c r="J34" s="50"/>
      <c r="K34" s="50"/>
      <c r="L34" s="50"/>
    </row>
    <row r="35" spans="1:12" outlineLevel="1" x14ac:dyDescent="0.25">
      <c r="A35" s="3"/>
      <c r="B35" s="2"/>
      <c r="C35" s="5" t="str">
        <f>IF(Tabel121[[#This Row],[Product Name]]&lt;&gt;"","Please select a beverage type","")</f>
        <v/>
      </c>
      <c r="F35" s="50"/>
      <c r="G35" s="50"/>
      <c r="H35" s="50"/>
      <c r="I35" s="50"/>
      <c r="J35" s="50"/>
      <c r="K35" s="50"/>
      <c r="L35" s="50"/>
    </row>
    <row r="36" spans="1:12" outlineLevel="1" x14ac:dyDescent="0.25">
      <c r="A36" s="3"/>
      <c r="B36" s="2"/>
      <c r="C36" s="5" t="str">
        <f>IF(Tabel121[[#This Row],[Product Name]]&lt;&gt;"","Please select a beverage type","")</f>
        <v/>
      </c>
      <c r="F36" s="50"/>
      <c r="G36" s="50"/>
      <c r="H36" s="50"/>
      <c r="I36" s="50"/>
      <c r="J36" s="50"/>
      <c r="K36" s="50"/>
      <c r="L36" s="50"/>
    </row>
    <row r="37" spans="1:12" outlineLevel="1" x14ac:dyDescent="0.25">
      <c r="A37" s="3"/>
      <c r="B37" s="2"/>
      <c r="C37" s="5" t="str">
        <f>IF(Tabel121[[#This Row],[Product Name]]&lt;&gt;"","Please select a beverage type","")</f>
        <v/>
      </c>
      <c r="F37" s="50"/>
      <c r="G37" s="50"/>
      <c r="H37" s="50"/>
      <c r="I37" s="50"/>
      <c r="J37" s="50"/>
      <c r="K37" s="50"/>
      <c r="L37" s="50"/>
    </row>
    <row r="38" spans="1:12" outlineLevel="1" x14ac:dyDescent="0.25">
      <c r="A38" s="3"/>
      <c r="B38" s="2"/>
      <c r="C38" s="5" t="str">
        <f>IF(Tabel121[[#This Row],[Product Name]]&lt;&gt;"","Please select a beverage type","")</f>
        <v/>
      </c>
      <c r="F38" s="50"/>
      <c r="G38" s="50"/>
      <c r="H38" s="50"/>
      <c r="I38" s="50"/>
      <c r="J38" s="50"/>
      <c r="K38" s="50"/>
      <c r="L38" s="50"/>
    </row>
    <row r="39" spans="1:12" outlineLevel="1" x14ac:dyDescent="0.25">
      <c r="A39" s="3"/>
      <c r="B39" s="2"/>
      <c r="C39" s="5" t="str">
        <f>IF(Tabel121[[#This Row],[Product Name]]&lt;&gt;"","Please select a beverage type","")</f>
        <v/>
      </c>
      <c r="F39" s="50"/>
      <c r="G39" s="50"/>
      <c r="H39" s="50"/>
      <c r="I39" s="50"/>
      <c r="J39" s="50"/>
      <c r="K39" s="50"/>
    </row>
    <row r="40" spans="1:12" outlineLevel="1" x14ac:dyDescent="0.25">
      <c r="A40" s="3"/>
      <c r="B40" s="2"/>
      <c r="C40" s="5" t="str">
        <f>IF(Tabel121[[#This Row],[Product Name]]&lt;&gt;"","Please select a beverage type","")</f>
        <v/>
      </c>
      <c r="F40" s="50"/>
      <c r="G40" s="50"/>
      <c r="H40" s="50"/>
      <c r="I40" s="50"/>
      <c r="J40" s="50"/>
      <c r="K40" s="50"/>
    </row>
    <row r="41" spans="1:12" outlineLevel="1" x14ac:dyDescent="0.25">
      <c r="A41" s="6"/>
      <c r="B41" s="2"/>
      <c r="C41" s="5" t="str">
        <f>IF(Tabel121[[#This Row],[Product Name]]&lt;&gt;"","Please select a beverage type","")</f>
        <v/>
      </c>
      <c r="F41" s="50"/>
      <c r="G41" s="50"/>
      <c r="H41" s="50"/>
      <c r="I41" s="50"/>
      <c r="J41" s="50"/>
      <c r="K41" s="50"/>
    </row>
    <row r="42" spans="1:12" outlineLevel="1" x14ac:dyDescent="0.25"/>
    <row r="43" spans="1:12" x14ac:dyDescent="0.25"/>
  </sheetData>
  <sheetProtection sheet="1" objects="1" scenarios="1" formatRows="0"/>
  <protectedRanges>
    <protectedRange sqref="A12:C41" name="Område1"/>
  </protectedRanges>
  <mergeCells count="6">
    <mergeCell ref="F7:G7"/>
    <mergeCell ref="F6:G6"/>
    <mergeCell ref="E12:G17"/>
    <mergeCell ref="E11:G11"/>
    <mergeCell ref="E20:G25"/>
    <mergeCell ref="E19:G19"/>
  </mergeCells>
  <conditionalFormatting sqref="F7">
    <cfRule type="containsText" dxfId="3" priority="1" operator="containsText" text="No">
      <formula>NOT(ISERROR(SEARCH("No",F7)))</formula>
    </cfRule>
    <cfRule type="containsText" dxfId="2" priority="2" operator="containsText" text="Yes">
      <formula>NOT(ISERROR(SEARCH("Yes",F7)))</formula>
    </cfRule>
  </conditionalFormatting>
  <dataValidations xWindow="629" yWindow="730" count="1">
    <dataValidation type="list" allowBlank="1" showInputMessage="1" showErrorMessage="1" errorTitle="Beverage type" error="Please select a beverage type from the list" promptTitle="Beverage type" prompt="Select beverage type" sqref="C12:C41" xr:uid="{28D606F7-0CDA-4F55-BC15-A6701D5FD5C4}">
      <formula1>INDIRECT("Beverage")</formula1>
    </dataValidation>
  </dataValidations>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B6C8B-DD1D-416C-8BBA-E4C31FB8724B}">
  <dimension ref="A1:H39"/>
  <sheetViews>
    <sheetView zoomScaleNormal="100" workbookViewId="0">
      <selection activeCell="A8" sqref="A8"/>
    </sheetView>
  </sheetViews>
  <sheetFormatPr defaultColWidth="0" defaultRowHeight="15" zeroHeight="1" outlineLevelRow="1" x14ac:dyDescent="0.25"/>
  <cols>
    <col min="1" max="1" width="26.5703125" customWidth="1"/>
    <col min="2" max="2" width="33.7109375" customWidth="1"/>
    <col min="3" max="3" width="27.85546875" customWidth="1"/>
    <col min="4" max="4" width="28.140625" bestFit="1" customWidth="1"/>
    <col min="5" max="5" width="32.7109375" bestFit="1" customWidth="1"/>
    <col min="6" max="6" width="31.28515625" customWidth="1"/>
    <col min="7" max="7" width="10" customWidth="1"/>
    <col min="8" max="8" width="0" hidden="1" customWidth="1"/>
    <col min="9" max="16384" width="9.140625" hidden="1"/>
  </cols>
  <sheetData>
    <row r="1" spans="1:8" ht="18.75" x14ac:dyDescent="0.3">
      <c r="A1" s="32" t="s">
        <v>35</v>
      </c>
      <c r="B1" s="32"/>
      <c r="C1" s="24"/>
      <c r="D1" s="24"/>
      <c r="E1" s="24"/>
      <c r="F1" s="24"/>
      <c r="G1" s="24"/>
    </row>
    <row r="2" spans="1:8" ht="15" customHeight="1" x14ac:dyDescent="0.3">
      <c r="A2" s="32"/>
      <c r="B2" s="32"/>
      <c r="C2" s="24"/>
      <c r="D2" s="24"/>
      <c r="E2" s="24"/>
      <c r="F2" s="24"/>
      <c r="G2" s="24"/>
    </row>
    <row r="3" spans="1:8" ht="18.75" x14ac:dyDescent="0.3">
      <c r="A3" s="77" t="s">
        <v>36</v>
      </c>
      <c r="B3" s="32"/>
      <c r="C3" s="24"/>
      <c r="D3" s="24"/>
      <c r="E3" s="24"/>
      <c r="F3" s="24"/>
      <c r="G3" s="24"/>
    </row>
    <row r="4" spans="1:8" ht="15" customHeight="1" x14ac:dyDescent="0.3">
      <c r="A4" s="77"/>
      <c r="B4" s="32"/>
      <c r="C4" s="24"/>
      <c r="D4" s="24"/>
      <c r="E4" s="24"/>
      <c r="F4" s="24"/>
      <c r="G4" s="24"/>
    </row>
    <row r="5" spans="1:8" ht="15" customHeight="1" x14ac:dyDescent="0.3">
      <c r="A5" s="78"/>
      <c r="B5" s="32"/>
      <c r="C5" s="79"/>
      <c r="D5" s="24"/>
      <c r="E5" s="24"/>
      <c r="F5" s="24"/>
      <c r="G5" s="24"/>
    </row>
    <row r="6" spans="1:8" ht="15" customHeight="1" x14ac:dyDescent="0.3">
      <c r="A6" s="32"/>
      <c r="B6" s="32"/>
      <c r="C6" s="24"/>
      <c r="D6" s="24"/>
      <c r="E6" s="24"/>
      <c r="F6" s="24"/>
      <c r="G6" s="24"/>
    </row>
    <row r="7" spans="1:8" x14ac:dyDescent="0.25">
      <c r="A7" t="s">
        <v>34</v>
      </c>
      <c r="B7" t="s">
        <v>14</v>
      </c>
      <c r="C7" t="s">
        <v>15</v>
      </c>
      <c r="D7" t="s">
        <v>37</v>
      </c>
      <c r="E7" t="s">
        <v>38</v>
      </c>
      <c r="F7" t="s">
        <v>39</v>
      </c>
      <c r="G7" s="24"/>
      <c r="H7" s="7"/>
    </row>
    <row r="8" spans="1:8" x14ac:dyDescent="0.25">
      <c r="A8" s="14" t="str">
        <f>Information!$B$5&amp;""</f>
        <v/>
      </c>
      <c r="B8" s="14"/>
      <c r="C8" s="14"/>
      <c r="D8" s="14"/>
      <c r="E8" s="14"/>
      <c r="F8" s="15" t="str">
        <f>IF(OR(Table1[[#This Row],[Material]]="Nordic Swan Ecolabelled cups",Table1[[#This Row],[Material]]="Nordic Swan Ecolabelled tableware"),"Please enter NSE licence number","")</f>
        <v/>
      </c>
      <c r="G8" s="24"/>
    </row>
    <row r="9" spans="1:8" x14ac:dyDescent="0.25">
      <c r="A9" s="14" t="str">
        <f>Information!$B$5&amp;""</f>
        <v/>
      </c>
      <c r="B9" s="14"/>
      <c r="C9" s="14"/>
      <c r="D9" s="14" t="str">
        <f>IF(Table1[[#This Row],[Product Name]]&lt;&gt;"","Please select beverage or food","")</f>
        <v/>
      </c>
      <c r="E9" s="14" t="str">
        <f>IF(Table1[[#This Row],[Beverages or food]]&lt;&gt;"","Please select a material","")</f>
        <v/>
      </c>
      <c r="F9" s="15" t="str">
        <f>IF(OR(Table1[[#This Row],[Material]]="Nordic Swan Ecolabelled cups",Table1[[#This Row],[Material]]="Nordic Swan Ecolabelled tableware"),"Please enter NSE licence number","")</f>
        <v/>
      </c>
      <c r="G9" s="24"/>
    </row>
    <row r="10" spans="1:8" x14ac:dyDescent="0.25">
      <c r="A10" s="14" t="str">
        <f>Information!$B$5&amp;""</f>
        <v/>
      </c>
      <c r="B10" s="14"/>
      <c r="C10" s="14"/>
      <c r="D10" s="14" t="str">
        <f>IF(Table1[[#This Row],[Product Name]]&lt;&gt;"","Please select beverage or food","")</f>
        <v/>
      </c>
      <c r="E10" s="14" t="str">
        <f>IF(Table1[[#This Row],[Beverages or food]]&lt;&gt;"","Please select a material","")</f>
        <v/>
      </c>
      <c r="F10" s="15" t="str">
        <f>IF(OR(Table1[[#This Row],[Material]]="Nordic Swan Ecolabelled cups",Table1[[#This Row],[Material]]="Nordic Swan Ecolabelled tableware"),"Please enter NSE licence number","")</f>
        <v/>
      </c>
      <c r="G10" s="24"/>
    </row>
    <row r="11" spans="1:8" x14ac:dyDescent="0.25">
      <c r="A11" s="14" t="str">
        <f>Information!$B$5&amp;""</f>
        <v/>
      </c>
      <c r="B11" s="14"/>
      <c r="C11" s="14"/>
      <c r="D11" s="14" t="str">
        <f>IF(Table1[[#This Row],[Product Name]]&lt;&gt;"","Please select beverage or food","")</f>
        <v/>
      </c>
      <c r="E11" s="14" t="str">
        <f>IF(Table1[[#This Row],[Beverages or food]]&lt;&gt;"","Please select a material","")</f>
        <v/>
      </c>
      <c r="F11" s="15" t="str">
        <f>IF(OR(Table1[[#This Row],[Material]]="Nordic Swan Ecolabelled cups",Table1[[#This Row],[Material]]="Nordic Swan Ecolabelled tableware"),"Please enter NSE licence number","")</f>
        <v/>
      </c>
      <c r="G11" s="24"/>
    </row>
    <row r="12" spans="1:8" x14ac:dyDescent="0.25">
      <c r="A12" s="14" t="str">
        <f>Information!$B$5&amp;""</f>
        <v/>
      </c>
      <c r="B12" s="14"/>
      <c r="C12" s="14"/>
      <c r="D12" s="14" t="str">
        <f>IF(Table1[[#This Row],[Product Name]]&lt;&gt;"","Please select beverage or food","")</f>
        <v/>
      </c>
      <c r="E12" s="14" t="str">
        <f>IF(Table1[[#This Row],[Beverages or food]]&lt;&gt;"","Please select a material","")</f>
        <v/>
      </c>
      <c r="F12" s="15" t="str">
        <f>IF(OR(Table1[[#This Row],[Material]]="Nordic Swan Ecolabelled cups",Table1[[#This Row],[Material]]="Nordic Swan Ecolabelled tableware"),"Please enter NSE licence number","")</f>
        <v/>
      </c>
      <c r="G12" s="24"/>
    </row>
    <row r="13" spans="1:8" x14ac:dyDescent="0.25">
      <c r="A13" s="14" t="str">
        <f>Information!$B$5&amp;""</f>
        <v/>
      </c>
      <c r="B13" s="14"/>
      <c r="C13" s="14"/>
      <c r="D13" s="14" t="str">
        <f>IF(Table1[[#This Row],[Product Name]]&lt;&gt;"","Please select beverage or food","")</f>
        <v/>
      </c>
      <c r="E13" s="14" t="str">
        <f>IF(Table1[[#This Row],[Beverages or food]]&lt;&gt;"","Please select a material","")</f>
        <v/>
      </c>
      <c r="F13" s="15" t="str">
        <f>IF(OR(Table1[[#This Row],[Material]]="Nordic Swan Ecolabelled cups",Table1[[#This Row],[Material]]="Nordic Swan Ecolabelled tableware"),"Please enter NSE licence number","")</f>
        <v/>
      </c>
      <c r="G13" s="24"/>
    </row>
    <row r="14" spans="1:8" x14ac:dyDescent="0.25">
      <c r="A14" s="14" t="str">
        <f>Information!$B$5&amp;""</f>
        <v/>
      </c>
      <c r="B14" s="14"/>
      <c r="C14" s="14"/>
      <c r="D14" s="14" t="str">
        <f>IF(Table1[[#This Row],[Product Name]]&lt;&gt;"","Please select beverage or food","")</f>
        <v/>
      </c>
      <c r="E14" s="14" t="str">
        <f>IF(Table1[[#This Row],[Beverages or food]]&lt;&gt;"","Please select a material","")</f>
        <v/>
      </c>
      <c r="F14" s="15" t="str">
        <f>IF(OR(Table1[[#This Row],[Material]]="Nordic Swan Ecolabelled cups",Table1[[#This Row],[Material]]="Nordic Swan Ecolabelled tableware"),"Please enter NSE licence number","")</f>
        <v/>
      </c>
      <c r="G14" s="24"/>
    </row>
    <row r="15" spans="1:8" x14ac:dyDescent="0.25">
      <c r="A15" s="14" t="str">
        <f>Information!$B$5&amp;""</f>
        <v/>
      </c>
      <c r="B15" s="14"/>
      <c r="C15" s="14"/>
      <c r="D15" s="14" t="str">
        <f>IF(Table1[[#This Row],[Product Name]]&lt;&gt;"","Please select beverage or food","")</f>
        <v/>
      </c>
      <c r="E15" s="14" t="str">
        <f>IF(Table1[[#This Row],[Beverages or food]]&lt;&gt;"","Please select a material","")</f>
        <v/>
      </c>
      <c r="F15" s="15" t="str">
        <f>IF(OR(Table1[[#This Row],[Material]]="Nordic Swan Ecolabelled cups",Table1[[#This Row],[Material]]="Nordic Swan Ecolabelled tableware"),"Please enter NSE licence number","")</f>
        <v/>
      </c>
      <c r="G15" s="24"/>
    </row>
    <row r="16" spans="1:8" x14ac:dyDescent="0.25">
      <c r="A16" s="14" t="str">
        <f>Information!$B$5&amp;""</f>
        <v/>
      </c>
      <c r="B16" s="14"/>
      <c r="C16" s="14"/>
      <c r="D16" s="14" t="str">
        <f>IF(Table1[[#This Row],[Product Name]]&lt;&gt;"","Please select beverage or food","")</f>
        <v/>
      </c>
      <c r="E16" s="14" t="str">
        <f>IF(Table1[[#This Row],[Beverages or food]]&lt;&gt;"","Please select a material","")</f>
        <v/>
      </c>
      <c r="F16" s="15" t="str">
        <f>IF(OR(Table1[[#This Row],[Material]]="Nordic Swan Ecolabelled cups",Table1[[#This Row],[Material]]="Nordic Swan Ecolabelled tableware"),"Please enter NSE licence number","")</f>
        <v/>
      </c>
      <c r="G16" s="24"/>
    </row>
    <row r="17" spans="1:7" x14ac:dyDescent="0.25">
      <c r="A17" s="14" t="str">
        <f>Information!$B$5&amp;""</f>
        <v/>
      </c>
      <c r="B17" s="14"/>
      <c r="C17" s="14"/>
      <c r="D17" s="14" t="str">
        <f>IF(Table1[[#This Row],[Product Name]]&lt;&gt;"","Please select beverage or food","")</f>
        <v/>
      </c>
      <c r="E17" s="14" t="str">
        <f>IF(Table1[[#This Row],[Beverages or food]]&lt;&gt;"","Please select a material","")</f>
        <v/>
      </c>
      <c r="F17" s="15" t="str">
        <f>IF(OR(Table1[[#This Row],[Material]]="Nordic Swan Ecolabelled cups",Table1[[#This Row],[Material]]="Nordic Swan Ecolabelled tableware"),"Please enter NSE licence number","")</f>
        <v/>
      </c>
      <c r="G17" s="24"/>
    </row>
    <row r="18" spans="1:7" x14ac:dyDescent="0.25">
      <c r="A18" s="14" t="str">
        <f>Information!$B$5&amp;""</f>
        <v/>
      </c>
      <c r="B18" s="14"/>
      <c r="C18" s="14"/>
      <c r="D18" s="14" t="str">
        <f>IF(Table1[[#This Row],[Product Name]]&lt;&gt;"","Please select beverage or food","")</f>
        <v/>
      </c>
      <c r="E18" s="14" t="str">
        <f>IF(Table1[[#This Row],[Beverages or food]]&lt;&gt;"","Please select a material","")</f>
        <v/>
      </c>
      <c r="F18" s="15" t="str">
        <f>IF(OR(Table1[[#This Row],[Material]]="Nordic Swan Ecolabelled cups",Table1[[#This Row],[Material]]="Nordic Swan Ecolabelled tableware"),"Please enter NSE licence number","")</f>
        <v/>
      </c>
      <c r="G18" s="24"/>
    </row>
    <row r="19" spans="1:7" x14ac:dyDescent="0.25">
      <c r="A19" s="14" t="str">
        <f>Information!$B$5&amp;""</f>
        <v/>
      </c>
      <c r="B19" s="14"/>
      <c r="C19" s="14"/>
      <c r="D19" s="14" t="str">
        <f>IF(Table1[[#This Row],[Product Name]]&lt;&gt;"","Please select beverage or food","")</f>
        <v/>
      </c>
      <c r="E19" s="14" t="str">
        <f>IF(Table1[[#This Row],[Beverages or food]]&lt;&gt;"","Please select a material","")</f>
        <v/>
      </c>
      <c r="F19" s="15" t="str">
        <f>IF(OR(Table1[[#This Row],[Material]]="Nordic Swan Ecolabelled cups",Table1[[#This Row],[Material]]="Nordic Swan Ecolabelled tableware"),"Please enter NSE licence number","")</f>
        <v/>
      </c>
      <c r="G19" s="24"/>
    </row>
    <row r="20" spans="1:7" x14ac:dyDescent="0.25">
      <c r="A20" s="14" t="str">
        <f>Information!$B$5&amp;""</f>
        <v/>
      </c>
      <c r="B20" s="14"/>
      <c r="C20" s="14"/>
      <c r="D20" s="14"/>
      <c r="E20" s="14" t="str">
        <f>IF(Table1[[#This Row],[Beverages or food]]&lt;&gt;"","Please select a material","")</f>
        <v/>
      </c>
      <c r="F20" s="15" t="str">
        <f>IF(OR(Table1[[#This Row],[Material]]="Nordic Swan Ecolabelled cups",Table1[[#This Row],[Material]]="Nordic Swan Ecolabelled tableware"),"Please enter NSE licence number","")</f>
        <v/>
      </c>
      <c r="G20" s="24"/>
    </row>
    <row r="21" spans="1:7" x14ac:dyDescent="0.25">
      <c r="A21" s="14" t="str">
        <f>Information!$B$5&amp;""</f>
        <v/>
      </c>
      <c r="B21" s="14"/>
      <c r="C21" s="14"/>
      <c r="D21" s="14" t="str">
        <f>IF(Table1[[#This Row],[Product Name]]&lt;&gt;"","Please select beverage or food","")</f>
        <v/>
      </c>
      <c r="E21" s="14" t="str">
        <f>IF(Table1[[#This Row],[Beverages or food]]&lt;&gt;"","Please select a material","")</f>
        <v/>
      </c>
      <c r="F21" s="15" t="str">
        <f>IF(OR(Table1[[#This Row],[Material]]="Nordic Swan Ecolabelled cups",Table1[[#This Row],[Material]]="Nordic Swan Ecolabelled tableware"),"Please enter NSE licence number","")</f>
        <v/>
      </c>
      <c r="G21" s="24"/>
    </row>
    <row r="22" spans="1:7" x14ac:dyDescent="0.25">
      <c r="A22" s="14" t="str">
        <f>Information!$B$5&amp;""</f>
        <v/>
      </c>
      <c r="B22" s="14"/>
      <c r="C22" s="14"/>
      <c r="D22" s="14" t="str">
        <f>IF(Table1[[#This Row],[Product Name]]&lt;&gt;"","Please select beverage or food","")</f>
        <v/>
      </c>
      <c r="E22" s="14" t="str">
        <f>IF(Table1[[#This Row],[Beverages or food]]&lt;&gt;"","Please select a material","")</f>
        <v/>
      </c>
      <c r="F22" s="15" t="str">
        <f>IF(OR(Table1[[#This Row],[Material]]="Nordic Swan Ecolabelled cups",Table1[[#This Row],[Material]]="Nordic Swan Ecolabelled tableware"),"Please enter NSE licence number","")</f>
        <v/>
      </c>
      <c r="G22" s="24"/>
    </row>
    <row r="23" spans="1:7" outlineLevel="1" x14ac:dyDescent="0.25">
      <c r="A23" s="14" t="str">
        <f>Information!$B$5&amp;""</f>
        <v/>
      </c>
      <c r="B23" s="14"/>
      <c r="C23" s="14"/>
      <c r="D23" s="14" t="str">
        <f>IF(Table1[[#This Row],[Product Name]]&lt;&gt;"","Please select beverage or food","")</f>
        <v/>
      </c>
      <c r="E23" s="14" t="str">
        <f>IF(Table1[[#This Row],[Beverages or food]]&lt;&gt;"","Please select a material","")</f>
        <v/>
      </c>
      <c r="F23" s="15" t="str">
        <f>IF(OR(Table1[[#This Row],[Material]]="Nordic Swan Ecolabelled cups",Table1[[#This Row],[Material]]="Nordic Swan Ecolabelled tableware"),"Please enter NSE licence number","")</f>
        <v/>
      </c>
      <c r="G23" s="24"/>
    </row>
    <row r="24" spans="1:7" outlineLevel="1" x14ac:dyDescent="0.25">
      <c r="A24" s="14" t="str">
        <f>Information!$B$5&amp;""</f>
        <v/>
      </c>
      <c r="B24" s="14"/>
      <c r="C24" s="14"/>
      <c r="D24" s="14" t="str">
        <f>IF(Table1[[#This Row],[Product Name]]&lt;&gt;"","Please select beverage or food","")</f>
        <v/>
      </c>
      <c r="E24" s="14" t="str">
        <f>IF(Table1[[#This Row],[Beverages or food]]&lt;&gt;"","Please select a material","")</f>
        <v/>
      </c>
      <c r="F24" s="15" t="str">
        <f>IF(OR(Table1[[#This Row],[Material]]="Nordic Swan Ecolabelled cups",Table1[[#This Row],[Material]]="Nordic Swan Ecolabelled tableware"),"Please enter NSE licence number","")</f>
        <v/>
      </c>
      <c r="G24" s="24"/>
    </row>
    <row r="25" spans="1:7" outlineLevel="1" x14ac:dyDescent="0.25">
      <c r="A25" s="14" t="str">
        <f>Information!$B$5&amp;""</f>
        <v/>
      </c>
      <c r="B25" s="14"/>
      <c r="C25" s="14"/>
      <c r="D25" s="14" t="str">
        <f>IF(Table1[[#This Row],[Product Name]]&lt;&gt;"","Please select beverage or food","")</f>
        <v/>
      </c>
      <c r="E25" s="14" t="str">
        <f>IF(Table1[[#This Row],[Beverages or food]]&lt;&gt;"","Please select a material","")</f>
        <v/>
      </c>
      <c r="F25" s="15" t="str">
        <f>IF(OR(Table1[[#This Row],[Material]]="Nordic Swan Ecolabelled cups",Table1[[#This Row],[Material]]="Nordic Swan Ecolabelled tableware"),"Please enter NSE licence number","")</f>
        <v/>
      </c>
      <c r="G25" s="24"/>
    </row>
    <row r="26" spans="1:7" outlineLevel="1" x14ac:dyDescent="0.25">
      <c r="A26" s="14" t="str">
        <f>Information!$B$5&amp;""</f>
        <v/>
      </c>
      <c r="B26" s="14"/>
      <c r="C26" s="14"/>
      <c r="D26" s="14" t="str">
        <f>IF(Table1[[#This Row],[Product Name]]&lt;&gt;"","Please select beverage or food","")</f>
        <v/>
      </c>
      <c r="E26" s="14" t="str">
        <f>IF(Table1[[#This Row],[Beverages or food]]&lt;&gt;"","Please select a material","")</f>
        <v/>
      </c>
      <c r="F26" s="15" t="str">
        <f>IF(OR(Table1[[#This Row],[Material]]="Nordic Swan Ecolabelled cups",Table1[[#This Row],[Material]]="Nordic Swan Ecolabelled tableware"),"Please enter NSE licence number","")</f>
        <v/>
      </c>
      <c r="G26" s="24"/>
    </row>
    <row r="27" spans="1:7" outlineLevel="1" x14ac:dyDescent="0.25">
      <c r="A27" s="14" t="str">
        <f>Information!$B$5&amp;""</f>
        <v/>
      </c>
      <c r="B27" s="14"/>
      <c r="C27" s="14"/>
      <c r="D27" s="14" t="str">
        <f>IF(Table1[[#This Row],[Product Name]]&lt;&gt;"","Please select beverage or food","")</f>
        <v/>
      </c>
      <c r="E27" s="14" t="str">
        <f>IF(Table1[[#This Row],[Beverages or food]]&lt;&gt;"","Please select a material","")</f>
        <v/>
      </c>
      <c r="F27" s="15" t="str">
        <f>IF(OR(Table1[[#This Row],[Material]]="Nordic Swan Ecolabelled cups",Table1[[#This Row],[Material]]="Nordic Swan Ecolabelled tableware"),"Please enter NSE licence number","")</f>
        <v/>
      </c>
      <c r="G27" s="24"/>
    </row>
    <row r="28" spans="1:7" outlineLevel="1" x14ac:dyDescent="0.25">
      <c r="A28" s="14" t="str">
        <f>Information!$B$5&amp;""</f>
        <v/>
      </c>
      <c r="B28" s="14"/>
      <c r="C28" s="14"/>
      <c r="D28" s="14" t="str">
        <f>IF(Table1[[#This Row],[Product Name]]&lt;&gt;"","Please select beverage or food","")</f>
        <v/>
      </c>
      <c r="E28" s="14" t="str">
        <f>IF(Table1[[#This Row],[Beverages or food]]&lt;&gt;"","Please select a material","")</f>
        <v/>
      </c>
      <c r="F28" s="15" t="str">
        <f>IF(OR(Table1[[#This Row],[Material]]="Nordic Swan Ecolabelled cups",Table1[[#This Row],[Material]]="Nordic Swan Ecolabelled tableware"),"Please enter NSE licence number","")</f>
        <v/>
      </c>
      <c r="G28" s="24"/>
    </row>
    <row r="29" spans="1:7" outlineLevel="1" x14ac:dyDescent="0.25">
      <c r="A29" s="14" t="str">
        <f>Information!$B$5&amp;""</f>
        <v/>
      </c>
      <c r="B29" s="14"/>
      <c r="C29" s="14"/>
      <c r="D29" s="14" t="str">
        <f>IF(Table1[[#This Row],[Product Name]]&lt;&gt;"","Please select beverage or food","")</f>
        <v/>
      </c>
      <c r="E29" s="14" t="str">
        <f>IF(Table1[[#This Row],[Beverages or food]]&lt;&gt;"","Please select a material","")</f>
        <v/>
      </c>
      <c r="F29" s="15" t="str">
        <f>IF(OR(Table1[[#This Row],[Material]]="Nordic Swan Ecolabelled cups",Table1[[#This Row],[Material]]="Nordic Swan Ecolabelled tableware"),"Please enter NSE licence number","")</f>
        <v/>
      </c>
      <c r="G29" s="24"/>
    </row>
    <row r="30" spans="1:7" outlineLevel="1" x14ac:dyDescent="0.25">
      <c r="A30" s="14" t="str">
        <f>Information!$B$5&amp;""</f>
        <v/>
      </c>
      <c r="B30" s="14"/>
      <c r="C30" s="14"/>
      <c r="D30" s="14" t="str">
        <f>IF(Table1[[#This Row],[Product Name]]&lt;&gt;"","Please select beverage or food","")</f>
        <v/>
      </c>
      <c r="E30" s="14" t="str">
        <f>IF(Table1[[#This Row],[Beverages or food]]&lt;&gt;"","Please select a material","")</f>
        <v/>
      </c>
      <c r="F30" s="15" t="str">
        <f>IF(OR(Table1[[#This Row],[Material]]="Nordic Swan Ecolabelled cups",Table1[[#This Row],[Material]]="Nordic Swan Ecolabelled tableware"),"Please enter NSE licence number","")</f>
        <v/>
      </c>
      <c r="G30" s="24"/>
    </row>
    <row r="31" spans="1:7" outlineLevel="1" x14ac:dyDescent="0.25">
      <c r="A31" s="14" t="str">
        <f>Information!$B$5&amp;""</f>
        <v/>
      </c>
      <c r="B31" s="14"/>
      <c r="C31" s="14"/>
      <c r="D31" s="14" t="str">
        <f>IF(Table1[[#This Row],[Product Name]]&lt;&gt;"","Please select beverage or food","")</f>
        <v/>
      </c>
      <c r="E31" s="14" t="str">
        <f>IF(Table1[[#This Row],[Beverages or food]]&lt;&gt;"","Please select a material","")</f>
        <v/>
      </c>
      <c r="F31" s="15" t="str">
        <f>IF(OR(Table1[[#This Row],[Material]]="Nordic Swan Ecolabelled cups",Table1[[#This Row],[Material]]="Nordic Swan Ecolabelled tableware"),"Please enter NSE licence number","")</f>
        <v/>
      </c>
      <c r="G31" s="24"/>
    </row>
    <row r="32" spans="1:7" outlineLevel="1" x14ac:dyDescent="0.25">
      <c r="A32" s="14" t="str">
        <f>Information!$B$5&amp;""</f>
        <v/>
      </c>
      <c r="B32" s="14"/>
      <c r="C32" s="14"/>
      <c r="D32" s="14" t="str">
        <f>IF(Table1[[#This Row],[Product Name]]&lt;&gt;"","Please select beverage or food","")</f>
        <v/>
      </c>
      <c r="E32" s="14" t="str">
        <f>IF(Table1[[#This Row],[Beverages or food]]&lt;&gt;"","Please select a material","")</f>
        <v/>
      </c>
      <c r="F32" s="15" t="str">
        <f>IF(OR(Table1[[#This Row],[Material]]="Nordic Swan Ecolabelled cups",Table1[[#This Row],[Material]]="Nordic Swan Ecolabelled tableware"),"Please enter NSE licence number","")</f>
        <v/>
      </c>
      <c r="G32" s="24"/>
    </row>
    <row r="33" spans="1:7" outlineLevel="1" x14ac:dyDescent="0.25">
      <c r="A33" s="14" t="str">
        <f>Information!$B$5&amp;""</f>
        <v/>
      </c>
      <c r="B33" s="14"/>
      <c r="C33" s="14"/>
      <c r="D33" s="14"/>
      <c r="E33" s="14"/>
      <c r="F33" s="15" t="str">
        <f>IF(OR(Table1[[#This Row],[Material]]="Nordic Swan Ecolabelled cups",Table1[[#This Row],[Material]]="Nordic Swan Ecolabelled tableware"),"Please enter NSE licence number","")</f>
        <v/>
      </c>
      <c r="G33" s="24"/>
    </row>
    <row r="34" spans="1:7" outlineLevel="1" x14ac:dyDescent="0.25">
      <c r="A34" s="14" t="str">
        <f>Information!$B$5&amp;""</f>
        <v/>
      </c>
      <c r="B34" s="14"/>
      <c r="C34" s="14"/>
      <c r="D34" s="14" t="str">
        <f>IF(Table1[[#This Row],[Product Name]]&lt;&gt;"","Please select beverage or food","")</f>
        <v/>
      </c>
      <c r="E34" s="14" t="str">
        <f>IF(Table1[[#This Row],[Beverages or food]]&lt;&gt;"","Please select a material","")</f>
        <v/>
      </c>
      <c r="F34" s="15" t="str">
        <f>IF(OR(Table1[[#This Row],[Material]]="Nordic Swan Ecolabelled cups",Table1[[#This Row],[Material]]="Nordic Swan Ecolabelled tableware"),"Please enter NSE licence number","")</f>
        <v/>
      </c>
      <c r="G34" s="24"/>
    </row>
    <row r="35" spans="1:7" outlineLevel="1" x14ac:dyDescent="0.25">
      <c r="A35" s="14" t="str">
        <f>Information!$B$5&amp;""</f>
        <v/>
      </c>
      <c r="B35" s="14"/>
      <c r="C35" s="14"/>
      <c r="D35" s="14" t="str">
        <f>IF(Table1[[#This Row],[Product Name]]&lt;&gt;"","Please select beverage or food","")</f>
        <v/>
      </c>
      <c r="E35" s="14" t="str">
        <f>IF(Table1[[#This Row],[Beverages or food]]&lt;&gt;"","Please select a material","")</f>
        <v/>
      </c>
      <c r="F35" s="15" t="str">
        <f>IF(OR(Table1[[#This Row],[Material]]="Nordic Swan Ecolabelled cups",Table1[[#This Row],[Material]]="Nordic Swan Ecolabelled tableware"),"Please enter NSE licence number","")</f>
        <v/>
      </c>
      <c r="G35" s="24"/>
    </row>
    <row r="36" spans="1:7" outlineLevel="1" x14ac:dyDescent="0.25">
      <c r="A36" s="14" t="str">
        <f>Information!$B$5&amp;""</f>
        <v/>
      </c>
      <c r="B36" s="14"/>
      <c r="C36" s="14"/>
      <c r="D36" s="14" t="str">
        <f>IF(Table1[[#This Row],[Product Name]]&lt;&gt;"","Please select beverage or food","")</f>
        <v/>
      </c>
      <c r="E36" s="14" t="str">
        <f>IF(Table1[[#This Row],[Beverages or food]]&lt;&gt;"","Please select a material","")</f>
        <v/>
      </c>
      <c r="F36" s="15" t="str">
        <f>IF(OR(Table1[[#This Row],[Material]]="Nordic Swan Ecolabelled cups",Table1[[#This Row],[Material]]="Nordic Swan Ecolabelled tableware"),"Please enter NSE licence number","")</f>
        <v/>
      </c>
      <c r="G36" s="24"/>
    </row>
    <row r="37" spans="1:7" outlineLevel="1" x14ac:dyDescent="0.25">
      <c r="A37" s="14" t="str">
        <f>Information!$B$5&amp;""</f>
        <v/>
      </c>
      <c r="B37" s="14"/>
      <c r="C37" s="14"/>
      <c r="D37" s="14" t="str">
        <f>IF(Table1[[#This Row],[Product Name]]&lt;&gt;"","Please select beverage or food","")</f>
        <v/>
      </c>
      <c r="E37" s="14" t="str">
        <f>IF(Table1[[#This Row],[Beverages or food]]&lt;&gt;"","Please select a material","")</f>
        <v/>
      </c>
      <c r="F37" s="15" t="str">
        <f>IF(OR(Table1[[#This Row],[Material]]="Nordic Swan Ecolabelled cups",Table1[[#This Row],[Material]]="Nordic Swan Ecolabelled tableware"),"Please enter NSE licence number","")</f>
        <v/>
      </c>
      <c r="G37" s="24"/>
    </row>
    <row r="38" spans="1:7" x14ac:dyDescent="0.25">
      <c r="A38" s="24"/>
      <c r="B38" s="24"/>
      <c r="C38" s="24"/>
      <c r="D38" s="24"/>
      <c r="E38" s="24"/>
      <c r="F38" s="24"/>
      <c r="G38" s="24"/>
    </row>
    <row r="39" spans="1:7" x14ac:dyDescent="0.25">
      <c r="A39" s="24"/>
      <c r="B39" s="24"/>
      <c r="C39" s="24"/>
      <c r="D39" s="24"/>
      <c r="E39" s="24"/>
      <c r="F39" s="24"/>
      <c r="G39" s="24"/>
    </row>
  </sheetData>
  <sheetProtection sheet="1" objects="1" scenarios="1" formatRows="0"/>
  <protectedRanges>
    <protectedRange sqref="A8:F37" name="Område1"/>
  </protectedRanges>
  <dataValidations count="2">
    <dataValidation type="list" allowBlank="1" showInputMessage="1" showErrorMessage="1" errorTitle="Disposable item used for" error="Please select a value from the list." promptTitle="Disposable item used for" prompt="Please select if the product is used for beverage or food." sqref="D8:D37" xr:uid="{4B05E95B-8FFA-45FE-ABCC-20781F79E1FA}">
      <formula1>INDIRECT("O_25")</formula1>
    </dataValidation>
    <dataValidation type="list" allowBlank="1" showInputMessage="1" showErrorMessage="1" errorTitle="Material" error="Please select a material from the list." promptTitle="Material" prompt="Please select a material from the list. You need to select beverages or food in column C, before you can select a material." sqref="E8:E37" xr:uid="{11B8FB8C-E458-4417-AC72-5C4CB4DEBDA9}">
      <formula1>INDIRECT(D8)</formula1>
    </dataValidation>
  </dataValidations>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9A17C-741A-44AF-8A6B-C433F71DCF67}">
  <dimension ref="A1:J62"/>
  <sheetViews>
    <sheetView zoomScaleNormal="100" workbookViewId="0">
      <selection activeCell="A8" sqref="A8"/>
    </sheetView>
  </sheetViews>
  <sheetFormatPr defaultColWidth="0" defaultRowHeight="15" zeroHeight="1" outlineLevelRow="1" x14ac:dyDescent="0.25"/>
  <cols>
    <col min="1" max="1" width="33.85546875" customWidth="1"/>
    <col min="2" max="2" width="29.85546875" customWidth="1"/>
    <col min="3" max="3" width="23.42578125" customWidth="1"/>
    <col min="4" max="4" width="23.5703125" customWidth="1"/>
    <col min="5" max="5" width="27.28515625" customWidth="1"/>
    <col min="6" max="6" width="21.140625" customWidth="1"/>
    <col min="7" max="7" width="40.85546875" customWidth="1"/>
    <col min="8" max="8" width="48.7109375" customWidth="1"/>
    <col min="9" max="9" width="15.28515625" customWidth="1"/>
    <col min="10" max="10" width="9.140625" customWidth="1"/>
    <col min="11" max="16384" width="9.140625" hidden="1"/>
  </cols>
  <sheetData>
    <row r="1" spans="1:10" ht="18.75" x14ac:dyDescent="0.3">
      <c r="A1" s="32" t="s">
        <v>40</v>
      </c>
      <c r="B1" s="24"/>
      <c r="C1" s="24"/>
      <c r="D1" s="24"/>
      <c r="E1" s="24"/>
      <c r="F1" s="24"/>
      <c r="G1" s="24"/>
      <c r="H1" s="24"/>
      <c r="I1" s="24"/>
      <c r="J1" s="24"/>
    </row>
    <row r="2" spans="1:10" ht="15" customHeight="1" x14ac:dyDescent="0.3">
      <c r="A2" s="32"/>
      <c r="B2" s="24"/>
      <c r="C2" s="24"/>
      <c r="D2" s="24"/>
      <c r="E2" s="24"/>
      <c r="F2" s="24"/>
      <c r="G2" s="24"/>
      <c r="H2" s="24"/>
      <c r="I2" s="24"/>
      <c r="J2" s="24"/>
    </row>
    <row r="3" spans="1:10" ht="15" customHeight="1" x14ac:dyDescent="0.25">
      <c r="A3" s="77" t="s">
        <v>41</v>
      </c>
      <c r="B3" s="24"/>
      <c r="C3" s="24"/>
      <c r="D3" s="24"/>
      <c r="E3" s="24"/>
      <c r="F3" s="24"/>
      <c r="G3" s="24"/>
      <c r="H3" s="24"/>
      <c r="I3" s="24"/>
      <c r="J3" s="24"/>
    </row>
    <row r="4" spans="1:10" ht="15" customHeight="1" x14ac:dyDescent="0.25">
      <c r="A4" s="77"/>
      <c r="B4" s="24"/>
      <c r="C4" s="24"/>
      <c r="D4" s="24"/>
      <c r="E4" s="24"/>
      <c r="F4" s="24"/>
      <c r="G4" s="24"/>
      <c r="H4" s="24"/>
      <c r="I4" s="24"/>
      <c r="J4" s="24"/>
    </row>
    <row r="5" spans="1:10" ht="15" customHeight="1" x14ac:dyDescent="0.25">
      <c r="A5" s="78"/>
      <c r="B5" s="24"/>
      <c r="C5" s="24"/>
      <c r="D5" s="24"/>
      <c r="E5" s="24"/>
      <c r="F5" s="24"/>
      <c r="G5" s="24"/>
      <c r="H5" s="24"/>
      <c r="I5" s="24"/>
      <c r="J5" s="24"/>
    </row>
    <row r="6" spans="1:10" ht="15" customHeight="1" x14ac:dyDescent="0.35">
      <c r="A6" s="81"/>
      <c r="B6" s="24"/>
      <c r="C6" s="24"/>
      <c r="D6" s="24"/>
      <c r="E6" s="24"/>
      <c r="F6" s="24"/>
      <c r="G6" s="24"/>
      <c r="H6" s="24"/>
      <c r="I6" s="24"/>
      <c r="J6" s="24"/>
    </row>
    <row r="7" spans="1:10" ht="46.5" customHeight="1" x14ac:dyDescent="0.25">
      <c r="A7" t="s">
        <v>34</v>
      </c>
      <c r="B7" t="s">
        <v>14</v>
      </c>
      <c r="C7" t="s">
        <v>15</v>
      </c>
      <c r="D7" t="s">
        <v>42</v>
      </c>
      <c r="E7" t="s">
        <v>43</v>
      </c>
      <c r="F7" t="s">
        <v>44</v>
      </c>
      <c r="G7" s="1" t="s">
        <v>45</v>
      </c>
      <c r="H7" s="1" t="s">
        <v>98</v>
      </c>
      <c r="I7" t="s">
        <v>46</v>
      </c>
      <c r="J7" s="24"/>
    </row>
    <row r="8" spans="1:10" x14ac:dyDescent="0.25">
      <c r="A8" s="14"/>
      <c r="B8" s="14"/>
      <c r="C8" s="14"/>
      <c r="D8" s="14"/>
      <c r="E8" s="14"/>
      <c r="F8" s="14"/>
      <c r="G8" s="61" t="str">
        <f>IF(Tabel4[[#This Row],[Product Name]]&lt;&gt;"","Please enter licence number","")</f>
        <v/>
      </c>
      <c r="H8" s="80" t="b">
        <v>0</v>
      </c>
      <c r="I8" s="14"/>
      <c r="J8" s="24"/>
    </row>
    <row r="9" spans="1:10" x14ac:dyDescent="0.25">
      <c r="A9" s="14" t="str">
        <f>Information!$B$5&amp;""</f>
        <v/>
      </c>
      <c r="B9" s="14"/>
      <c r="C9" s="14"/>
      <c r="D9" s="14"/>
      <c r="E9" s="14"/>
      <c r="F9" s="14" t="str">
        <f>IF(Tabel4[[#This Row],[Product Name]]&lt;&gt;"","Please select type of cleaning","")</f>
        <v/>
      </c>
      <c r="G9" s="61" t="str">
        <f>IF(Tabel4[[#This Row],[Product Name]]&lt;&gt;"","Please enter licence number","")</f>
        <v/>
      </c>
      <c r="H9" s="80" t="b">
        <v>0</v>
      </c>
      <c r="I9" s="14"/>
      <c r="J9" s="24"/>
    </row>
    <row r="10" spans="1:10" x14ac:dyDescent="0.25">
      <c r="A10" s="14" t="str">
        <f>Information!$B$5&amp;""</f>
        <v/>
      </c>
      <c r="B10" s="14"/>
      <c r="C10" s="14"/>
      <c r="D10" s="14"/>
      <c r="E10" s="14"/>
      <c r="F10" s="14" t="str">
        <f>IF(Tabel4[[#This Row],[Product Name]]&lt;&gt;"","Please select type of cleaning","")</f>
        <v/>
      </c>
      <c r="G10" s="61" t="str">
        <f>IF(Tabel4[[#This Row],[Product Name]]&lt;&gt;"","Please enter licence number","")</f>
        <v/>
      </c>
      <c r="H10" s="80" t="b">
        <v>0</v>
      </c>
      <c r="I10" s="14"/>
      <c r="J10" s="24"/>
    </row>
    <row r="11" spans="1:10" x14ac:dyDescent="0.25">
      <c r="A11" s="14" t="str">
        <f>Information!$B$5&amp;""</f>
        <v/>
      </c>
      <c r="B11" s="14"/>
      <c r="C11" s="14"/>
      <c r="D11" s="14"/>
      <c r="E11" s="14"/>
      <c r="F11" s="14" t="str">
        <f>IF(Tabel4[[#This Row],[Product Name]]&lt;&gt;"","Please select type of cleaning","")</f>
        <v/>
      </c>
      <c r="G11" s="61" t="str">
        <f>IF(Tabel4[[#This Row],[Product Name]]&lt;&gt;"","Please enter licence number","")</f>
        <v/>
      </c>
      <c r="H11" s="80" t="b">
        <v>0</v>
      </c>
      <c r="I11" s="14"/>
      <c r="J11" s="24"/>
    </row>
    <row r="12" spans="1:10" x14ac:dyDescent="0.25">
      <c r="A12" s="14" t="str">
        <f>Information!$B$5&amp;""</f>
        <v/>
      </c>
      <c r="B12" s="14"/>
      <c r="C12" s="14"/>
      <c r="D12" s="14"/>
      <c r="E12" s="14"/>
      <c r="F12" s="14" t="str">
        <f>IF(Tabel4[[#This Row],[Product Name]]&lt;&gt;"","Please select type of cleaning","")</f>
        <v/>
      </c>
      <c r="G12" s="61" t="str">
        <f>IF(Tabel4[[#This Row],[Product Name]]&lt;&gt;"","Please enter licence number","")</f>
        <v/>
      </c>
      <c r="H12" s="80" t="b">
        <v>0</v>
      </c>
      <c r="I12" s="14"/>
      <c r="J12" s="24"/>
    </row>
    <row r="13" spans="1:10" x14ac:dyDescent="0.25">
      <c r="A13" s="14" t="str">
        <f>Information!$B$5&amp;""</f>
        <v/>
      </c>
      <c r="B13" s="14"/>
      <c r="C13" s="14"/>
      <c r="D13" s="14"/>
      <c r="E13" s="14"/>
      <c r="F13" s="14" t="str">
        <f>IF(Tabel4[[#This Row],[Product Name]]&lt;&gt;"","Please select type of cleaning","")</f>
        <v/>
      </c>
      <c r="G13" s="61" t="str">
        <f>IF(Tabel4[[#This Row],[Product Name]]&lt;&gt;"","Please enter licence number","")</f>
        <v/>
      </c>
      <c r="H13" s="80" t="b">
        <v>0</v>
      </c>
      <c r="I13" s="14"/>
      <c r="J13" s="24"/>
    </row>
    <row r="14" spans="1:10" x14ac:dyDescent="0.25">
      <c r="A14" s="14" t="str">
        <f>Information!$B$5&amp;""</f>
        <v/>
      </c>
      <c r="B14" s="14"/>
      <c r="C14" s="14"/>
      <c r="D14" s="14"/>
      <c r="E14" s="14"/>
      <c r="F14" s="14" t="str">
        <f>IF(Tabel4[[#This Row],[Product Name]]&lt;&gt;"","Please select type of cleaning","")</f>
        <v/>
      </c>
      <c r="G14" s="61" t="str">
        <f>IF(Tabel4[[#This Row],[Product Name]]&lt;&gt;"","Please enter licence number","")</f>
        <v/>
      </c>
      <c r="H14" s="80" t="b">
        <v>0</v>
      </c>
      <c r="I14" s="14"/>
      <c r="J14" s="24"/>
    </row>
    <row r="15" spans="1:10" x14ac:dyDescent="0.25">
      <c r="A15" s="14" t="str">
        <f>Information!$B$5&amp;""</f>
        <v/>
      </c>
      <c r="B15" s="14"/>
      <c r="C15" s="14"/>
      <c r="D15" s="14"/>
      <c r="E15" s="14"/>
      <c r="F15" s="14" t="str">
        <f>IF(Tabel4[[#This Row],[Product Name]]&lt;&gt;"","Please select type of cleaning","")</f>
        <v/>
      </c>
      <c r="G15" s="61" t="str">
        <f>IF(Tabel4[[#This Row],[Product Name]]&lt;&gt;"","Please enter licence number","")</f>
        <v/>
      </c>
      <c r="H15" s="80" t="b">
        <v>0</v>
      </c>
      <c r="I15" s="14"/>
      <c r="J15" s="24"/>
    </row>
    <row r="16" spans="1:10" x14ac:dyDescent="0.25">
      <c r="A16" s="14" t="str">
        <f>Information!$B$5&amp;""</f>
        <v/>
      </c>
      <c r="B16" s="14"/>
      <c r="C16" s="14"/>
      <c r="D16" s="14"/>
      <c r="E16" s="14"/>
      <c r="F16" s="14" t="str">
        <f>IF(Tabel4[[#This Row],[Product Name]]&lt;&gt;"","Please select type of cleaning","")</f>
        <v/>
      </c>
      <c r="G16" s="61" t="str">
        <f>IF(Tabel4[[#This Row],[Product Name]]&lt;&gt;"","Please enter licence number","")</f>
        <v/>
      </c>
      <c r="H16" s="80" t="b">
        <v>0</v>
      </c>
      <c r="I16" s="14"/>
      <c r="J16" s="24"/>
    </row>
    <row r="17" spans="1:10" x14ac:dyDescent="0.25">
      <c r="A17" s="14" t="str">
        <f>Information!$B$5&amp;""</f>
        <v/>
      </c>
      <c r="B17" s="14"/>
      <c r="C17" s="14"/>
      <c r="D17" s="14"/>
      <c r="E17" s="14"/>
      <c r="F17" s="14" t="str">
        <f>IF(Tabel4[[#This Row],[Product Name]]&lt;&gt;"","Please select type of cleaning","")</f>
        <v/>
      </c>
      <c r="G17" s="61" t="str">
        <f>IF(Tabel4[[#This Row],[Product Name]]&lt;&gt;"","Please enter licence number","")</f>
        <v/>
      </c>
      <c r="H17" s="80" t="b">
        <v>0</v>
      </c>
      <c r="I17" s="14"/>
      <c r="J17" s="24"/>
    </row>
    <row r="18" spans="1:10" x14ac:dyDescent="0.25">
      <c r="A18" s="14" t="str">
        <f>Information!$B$5&amp;""</f>
        <v/>
      </c>
      <c r="B18" s="14"/>
      <c r="C18" s="14"/>
      <c r="D18" s="14"/>
      <c r="E18" s="14"/>
      <c r="F18" s="14" t="str">
        <f>IF(Tabel4[[#This Row],[Product Name]]&lt;&gt;"","Please select type of cleaning","")</f>
        <v/>
      </c>
      <c r="G18" s="61" t="str">
        <f>IF(Tabel4[[#This Row],[Product Name]]&lt;&gt;"","Please enter licence number","")</f>
        <v/>
      </c>
      <c r="H18" s="80" t="b">
        <v>0</v>
      </c>
      <c r="I18" s="14"/>
      <c r="J18" s="24"/>
    </row>
    <row r="19" spans="1:10" x14ac:dyDescent="0.25">
      <c r="A19" s="14" t="str">
        <f>Information!$B$5&amp;""</f>
        <v/>
      </c>
      <c r="B19" s="14"/>
      <c r="C19" s="14"/>
      <c r="D19" s="14"/>
      <c r="E19" s="14"/>
      <c r="F19" s="14" t="str">
        <f>IF(Tabel4[[#This Row],[Product Name]]&lt;&gt;"","Please select type of cleaning","")</f>
        <v/>
      </c>
      <c r="G19" s="61" t="str">
        <f>IF(Tabel4[[#This Row],[Product Name]]&lt;&gt;"","Please enter licence number","")</f>
        <v/>
      </c>
      <c r="H19" s="80" t="b">
        <v>0</v>
      </c>
      <c r="I19" s="14"/>
      <c r="J19" s="24"/>
    </row>
    <row r="20" spans="1:10" x14ac:dyDescent="0.25">
      <c r="A20" s="14" t="str">
        <f>Information!$B$5&amp;""</f>
        <v/>
      </c>
      <c r="B20" s="14"/>
      <c r="C20" s="14"/>
      <c r="D20" s="14"/>
      <c r="E20" s="14"/>
      <c r="F20" s="14" t="str">
        <f>IF(Tabel4[[#This Row],[Product Name]]&lt;&gt;"","Please select type of cleaning","")</f>
        <v/>
      </c>
      <c r="G20" s="61" t="str">
        <f>IF(Tabel4[[#This Row],[Product Name]]&lt;&gt;"","Please enter licence number","")</f>
        <v/>
      </c>
      <c r="H20" s="80" t="b">
        <v>0</v>
      </c>
      <c r="I20" s="14"/>
      <c r="J20" s="24"/>
    </row>
    <row r="21" spans="1:10" x14ac:dyDescent="0.25">
      <c r="A21" s="14" t="str">
        <f>Information!$B$5&amp;""</f>
        <v/>
      </c>
      <c r="B21" s="14"/>
      <c r="C21" s="14"/>
      <c r="D21" s="14"/>
      <c r="E21" s="14"/>
      <c r="F21" s="14" t="str">
        <f>IF(Tabel4[[#This Row],[Product Name]]&lt;&gt;"","Please select type of cleaning","")</f>
        <v/>
      </c>
      <c r="G21" s="61" t="str">
        <f>IF(Tabel4[[#This Row],[Product Name]]&lt;&gt;"","Please enter licence number","")</f>
        <v/>
      </c>
      <c r="H21" s="80" t="b">
        <v>0</v>
      </c>
      <c r="I21" s="14"/>
      <c r="J21" s="24"/>
    </row>
    <row r="22" spans="1:10" x14ac:dyDescent="0.25">
      <c r="A22" s="14" t="str">
        <f>Information!$B$5&amp;""</f>
        <v/>
      </c>
      <c r="B22" s="14"/>
      <c r="C22" s="14"/>
      <c r="D22" s="14"/>
      <c r="E22" s="14"/>
      <c r="F22" s="14" t="str">
        <f>IF(Tabel4[[#This Row],[Product Name]]&lt;&gt;"","Please select type of cleaning","")</f>
        <v/>
      </c>
      <c r="G22" s="61" t="str">
        <f>IF(Tabel4[[#This Row],[Product Name]]&lt;&gt;"","Please enter licence number","")</f>
        <v/>
      </c>
      <c r="H22" s="80" t="b">
        <v>0</v>
      </c>
      <c r="I22" s="14"/>
      <c r="J22" s="24"/>
    </row>
    <row r="23" spans="1:10" hidden="1" outlineLevel="1" x14ac:dyDescent="0.25">
      <c r="A23" s="14" t="str">
        <f>Information!$B$5&amp;""</f>
        <v/>
      </c>
      <c r="B23" s="14"/>
      <c r="C23" s="14"/>
      <c r="D23" s="14"/>
      <c r="E23" s="14"/>
      <c r="F23" s="14" t="str">
        <f>IF(Tabel4[[#This Row],[Product Name]]&lt;&gt;"","Please select type of cleaning","")</f>
        <v/>
      </c>
      <c r="G23" s="14" t="str">
        <f>IF(Tabel4[[#This Row],[Product Name]]&lt;&gt;"","Please enter licence number","")</f>
        <v/>
      </c>
      <c r="H23" s="80" t="b">
        <v>0</v>
      </c>
      <c r="I23" s="14"/>
      <c r="J23" s="24"/>
    </row>
    <row r="24" spans="1:10" hidden="1" outlineLevel="1" x14ac:dyDescent="0.25">
      <c r="A24" s="14" t="str">
        <f>Information!$B$5&amp;""</f>
        <v/>
      </c>
      <c r="B24" s="14"/>
      <c r="C24" s="14"/>
      <c r="D24" s="14"/>
      <c r="E24" s="14"/>
      <c r="F24" s="14" t="str">
        <f>IF(Tabel4[[#This Row],[Product Name]]&lt;&gt;"","Please select type of cleaning","")</f>
        <v/>
      </c>
      <c r="G24" s="14" t="str">
        <f>IF(Tabel4[[#This Row],[Product Name]]&lt;&gt;"","Please enter licence number","")</f>
        <v/>
      </c>
      <c r="H24" s="80" t="b">
        <v>0</v>
      </c>
      <c r="I24" s="14"/>
      <c r="J24" s="24"/>
    </row>
    <row r="25" spans="1:10" hidden="1" outlineLevel="1" x14ac:dyDescent="0.25">
      <c r="A25" s="14" t="str">
        <f>Information!$B$5&amp;""</f>
        <v/>
      </c>
      <c r="B25" s="14"/>
      <c r="C25" s="14"/>
      <c r="D25" s="14"/>
      <c r="E25" s="14"/>
      <c r="F25" s="14" t="str">
        <f>IF(Tabel4[[#This Row],[Product Name]]&lt;&gt;"","Please select type of cleaning","")</f>
        <v/>
      </c>
      <c r="G25" s="14" t="str">
        <f>IF(Tabel4[[#This Row],[Product Name]]&lt;&gt;"","Please enter licence number","")</f>
        <v/>
      </c>
      <c r="H25" s="80" t="b">
        <v>0</v>
      </c>
      <c r="I25" s="14"/>
      <c r="J25" s="24"/>
    </row>
    <row r="26" spans="1:10" hidden="1" outlineLevel="1" x14ac:dyDescent="0.25">
      <c r="A26" s="14" t="str">
        <f>Information!$B$5&amp;""</f>
        <v/>
      </c>
      <c r="B26" s="14"/>
      <c r="C26" s="14"/>
      <c r="D26" s="14"/>
      <c r="E26" s="14"/>
      <c r="F26" s="14" t="str">
        <f>IF(Tabel4[[#This Row],[Product Name]]&lt;&gt;"","Please select type of cleaning","")</f>
        <v/>
      </c>
      <c r="G26" s="14" t="str">
        <f>IF(Tabel4[[#This Row],[Product Name]]&lt;&gt;"","Please enter licence number","")</f>
        <v/>
      </c>
      <c r="H26" s="80" t="b">
        <v>0</v>
      </c>
      <c r="I26" s="14"/>
      <c r="J26" s="24"/>
    </row>
    <row r="27" spans="1:10" hidden="1" outlineLevel="1" x14ac:dyDescent="0.25">
      <c r="A27" s="14" t="str">
        <f>Information!$B$5&amp;""</f>
        <v/>
      </c>
      <c r="B27" s="14"/>
      <c r="C27" s="14"/>
      <c r="D27" s="14"/>
      <c r="E27" s="14"/>
      <c r="F27" s="14" t="str">
        <f>IF(Tabel4[[#This Row],[Product Name]]&lt;&gt;"","Please select type of cleaning","")</f>
        <v/>
      </c>
      <c r="G27" s="14" t="str">
        <f>IF(Tabel4[[#This Row],[Product Name]]&lt;&gt;"","Please enter licence number","")</f>
        <v/>
      </c>
      <c r="H27" s="80" t="b">
        <v>0</v>
      </c>
      <c r="I27" s="14"/>
      <c r="J27" s="24"/>
    </row>
    <row r="28" spans="1:10" hidden="1" outlineLevel="1" x14ac:dyDescent="0.25">
      <c r="A28" s="14" t="str">
        <f>Information!$B$5&amp;""</f>
        <v/>
      </c>
      <c r="B28" s="14"/>
      <c r="C28" s="14"/>
      <c r="D28" s="14"/>
      <c r="E28" s="14"/>
      <c r="F28" s="14" t="str">
        <f>IF(Tabel4[[#This Row],[Product Name]]&lt;&gt;"","Please select type of cleaning","")</f>
        <v/>
      </c>
      <c r="G28" s="14" t="str">
        <f>IF(Tabel4[[#This Row],[Product Name]]&lt;&gt;"","Please enter licence number","")</f>
        <v/>
      </c>
      <c r="H28" s="80" t="b">
        <v>0</v>
      </c>
      <c r="I28" s="14"/>
      <c r="J28" s="24"/>
    </row>
    <row r="29" spans="1:10" hidden="1" outlineLevel="1" x14ac:dyDescent="0.25">
      <c r="A29" s="14" t="str">
        <f>Information!$B$5&amp;""</f>
        <v/>
      </c>
      <c r="B29" s="14"/>
      <c r="C29" s="14"/>
      <c r="D29" s="14"/>
      <c r="E29" s="14"/>
      <c r="F29" s="14" t="str">
        <f>IF(Tabel4[[#This Row],[Product Name]]&lt;&gt;"","Please select type of cleaning","")</f>
        <v/>
      </c>
      <c r="G29" s="14" t="str">
        <f>IF(Tabel4[[#This Row],[Product Name]]&lt;&gt;"","Please enter licence number","")</f>
        <v/>
      </c>
      <c r="H29" s="80" t="b">
        <v>0</v>
      </c>
      <c r="I29" s="14"/>
      <c r="J29" s="24"/>
    </row>
    <row r="30" spans="1:10" hidden="1" outlineLevel="1" x14ac:dyDescent="0.25">
      <c r="A30" s="14" t="str">
        <f>Information!$B$5&amp;""</f>
        <v/>
      </c>
      <c r="B30" s="14"/>
      <c r="C30" s="14"/>
      <c r="D30" s="14"/>
      <c r="E30" s="14"/>
      <c r="F30" s="14" t="str">
        <f>IF(Tabel4[[#This Row],[Product Name]]&lt;&gt;"","Please select type of cleaning","")</f>
        <v/>
      </c>
      <c r="G30" s="14" t="str">
        <f>IF(Tabel4[[#This Row],[Product Name]]&lt;&gt;"","Please enter licence number","")</f>
        <v/>
      </c>
      <c r="H30" s="80" t="b">
        <v>0</v>
      </c>
      <c r="I30" s="14"/>
      <c r="J30" s="24"/>
    </row>
    <row r="31" spans="1:10" hidden="1" outlineLevel="1" x14ac:dyDescent="0.25">
      <c r="A31" s="14" t="str">
        <f>Information!$B$5&amp;""</f>
        <v/>
      </c>
      <c r="B31" s="14"/>
      <c r="C31" s="14"/>
      <c r="D31" s="14"/>
      <c r="E31" s="14"/>
      <c r="F31" s="14" t="str">
        <f>IF(Tabel4[[#This Row],[Product Name]]&lt;&gt;"","Please select type of cleaning","")</f>
        <v/>
      </c>
      <c r="G31" s="14" t="str">
        <f>IF(Tabel4[[#This Row],[Product Name]]&lt;&gt;"","Please enter licence number","")</f>
        <v/>
      </c>
      <c r="H31" s="80" t="b">
        <v>0</v>
      </c>
      <c r="I31" s="14"/>
      <c r="J31" s="24"/>
    </row>
    <row r="32" spans="1:10" hidden="1" outlineLevel="1" x14ac:dyDescent="0.25">
      <c r="A32" s="14" t="str">
        <f>Information!$B$5&amp;""</f>
        <v/>
      </c>
      <c r="B32" s="14"/>
      <c r="C32" s="14"/>
      <c r="D32" s="14"/>
      <c r="E32" s="14"/>
      <c r="F32" s="14" t="str">
        <f>IF(Tabel4[[#This Row],[Product Name]]&lt;&gt;"","Please select type of cleaning","")</f>
        <v/>
      </c>
      <c r="G32" s="14" t="str">
        <f>IF(Tabel4[[#This Row],[Product Name]]&lt;&gt;"","Please enter licence number","")</f>
        <v/>
      </c>
      <c r="H32" s="80" t="b">
        <v>0</v>
      </c>
      <c r="I32" s="14"/>
      <c r="J32" s="24"/>
    </row>
    <row r="33" spans="1:10" hidden="1" outlineLevel="1" x14ac:dyDescent="0.25">
      <c r="A33" s="14" t="str">
        <f>Information!$B$5&amp;""</f>
        <v/>
      </c>
      <c r="B33" s="14"/>
      <c r="C33" s="14"/>
      <c r="D33" s="14"/>
      <c r="E33" s="14"/>
      <c r="F33" s="14" t="str">
        <f>IF(Tabel4[[#This Row],[Product Name]]&lt;&gt;"","Please select type of cleaning","")</f>
        <v/>
      </c>
      <c r="G33" s="14" t="str">
        <f>IF(Tabel4[[#This Row],[Product Name]]&lt;&gt;"","Please enter licence number","")</f>
        <v/>
      </c>
      <c r="H33" s="80" t="b">
        <v>0</v>
      </c>
      <c r="I33" s="14"/>
      <c r="J33" s="24"/>
    </row>
    <row r="34" spans="1:10" hidden="1" outlineLevel="1" x14ac:dyDescent="0.25">
      <c r="A34" s="14" t="str">
        <f>Information!$B$5&amp;""</f>
        <v/>
      </c>
      <c r="B34" s="14"/>
      <c r="C34" s="14"/>
      <c r="D34" s="14"/>
      <c r="E34" s="14"/>
      <c r="F34" s="14" t="str">
        <f>IF(Tabel4[[#This Row],[Product Name]]&lt;&gt;"","Please select type of cleaning","")</f>
        <v/>
      </c>
      <c r="G34" s="14" t="str">
        <f>IF(Tabel4[[#This Row],[Product Name]]&lt;&gt;"","Please enter licence number","")</f>
        <v/>
      </c>
      <c r="H34" s="80" t="b">
        <v>0</v>
      </c>
      <c r="I34" s="14"/>
      <c r="J34" s="24"/>
    </row>
    <row r="35" spans="1:10" hidden="1" outlineLevel="1" x14ac:dyDescent="0.25">
      <c r="A35" s="14" t="str">
        <f>Information!$B$5&amp;""</f>
        <v/>
      </c>
      <c r="B35" s="14"/>
      <c r="C35" s="14"/>
      <c r="D35" s="14"/>
      <c r="E35" s="14"/>
      <c r="F35" s="14" t="str">
        <f>IF(Tabel4[[#This Row],[Product Name]]&lt;&gt;"","Please select type of cleaning","")</f>
        <v/>
      </c>
      <c r="G35" s="14" t="str">
        <f>IF(Tabel4[[#This Row],[Product Name]]&lt;&gt;"","Please enter licence number","")</f>
        <v/>
      </c>
      <c r="H35" s="80" t="b">
        <v>0</v>
      </c>
      <c r="I35" s="14"/>
      <c r="J35" s="24"/>
    </row>
    <row r="36" spans="1:10" hidden="1" outlineLevel="1" x14ac:dyDescent="0.25">
      <c r="A36" s="14" t="str">
        <f>Information!$B$5&amp;""</f>
        <v/>
      </c>
      <c r="B36" s="14"/>
      <c r="C36" s="14"/>
      <c r="D36" s="14"/>
      <c r="E36" s="14"/>
      <c r="F36" s="14" t="str">
        <f>IF(Tabel4[[#This Row],[Product Name]]&lt;&gt;"","Please select type of cleaning","")</f>
        <v/>
      </c>
      <c r="G36" s="14" t="str">
        <f>IF(Tabel4[[#This Row],[Product Name]]&lt;&gt;"","Please enter licence number","")</f>
        <v/>
      </c>
      <c r="H36" s="80" t="b">
        <v>0</v>
      </c>
      <c r="I36" s="14"/>
      <c r="J36" s="24"/>
    </row>
    <row r="37" spans="1:10" hidden="1" outlineLevel="1" x14ac:dyDescent="0.25">
      <c r="A37" s="14" t="str">
        <f>Information!$B$5&amp;""</f>
        <v/>
      </c>
      <c r="B37" s="14"/>
      <c r="C37" s="14"/>
      <c r="D37" s="14"/>
      <c r="E37" s="14"/>
      <c r="F37" s="14" t="str">
        <f>IF(Tabel4[[#This Row],[Product Name]]&lt;&gt;"","Please select type of cleaning","")</f>
        <v/>
      </c>
      <c r="G37" s="14" t="str">
        <f>IF(Tabel4[[#This Row],[Product Name]]&lt;&gt;"","Please enter licence number","")</f>
        <v/>
      </c>
      <c r="H37" s="80" t="b">
        <v>0</v>
      </c>
      <c r="I37" s="14"/>
      <c r="J37" s="24"/>
    </row>
    <row r="38" spans="1:10" s="24" customFormat="1" collapsed="1" x14ac:dyDescent="0.25">
      <c r="E38" s="24" t="s">
        <v>47</v>
      </c>
    </row>
    <row r="39" spans="1:10" s="24" customFormat="1" x14ac:dyDescent="0.25">
      <c r="E39" s="24" t="s">
        <v>47</v>
      </c>
    </row>
    <row r="40" spans="1:10" hidden="1" x14ac:dyDescent="0.25">
      <c r="E40" t="s">
        <v>47</v>
      </c>
    </row>
    <row r="41" spans="1:10" hidden="1" x14ac:dyDescent="0.25">
      <c r="E41" t="s">
        <v>47</v>
      </c>
    </row>
    <row r="42" spans="1:10" hidden="1" x14ac:dyDescent="0.25">
      <c r="E42" t="s">
        <v>47</v>
      </c>
    </row>
    <row r="43" spans="1:10" hidden="1" x14ac:dyDescent="0.25">
      <c r="E43" t="s">
        <v>47</v>
      </c>
    </row>
    <row r="44" spans="1:10" hidden="1" x14ac:dyDescent="0.25">
      <c r="E44" t="s">
        <v>47</v>
      </c>
    </row>
    <row r="45" spans="1:10" hidden="1" x14ac:dyDescent="0.25">
      <c r="E45" t="s">
        <v>47</v>
      </c>
    </row>
    <row r="46" spans="1:10" hidden="1" x14ac:dyDescent="0.25">
      <c r="E46" t="s">
        <v>47</v>
      </c>
    </row>
    <row r="47" spans="1:10" hidden="1" x14ac:dyDescent="0.25">
      <c r="E47" t="s">
        <v>47</v>
      </c>
    </row>
    <row r="48" spans="1:10" hidden="1" x14ac:dyDescent="0.25">
      <c r="E48" t="s">
        <v>47</v>
      </c>
    </row>
    <row r="49" spans="5:5" hidden="1" x14ac:dyDescent="0.25">
      <c r="E49" t="s">
        <v>47</v>
      </c>
    </row>
    <row r="50" spans="5:5" hidden="1" x14ac:dyDescent="0.25">
      <c r="E50" t="s">
        <v>47</v>
      </c>
    </row>
    <row r="51" spans="5:5" hidden="1" x14ac:dyDescent="0.25">
      <c r="E51" t="s">
        <v>47</v>
      </c>
    </row>
    <row r="52" spans="5:5" hidden="1" x14ac:dyDescent="0.25">
      <c r="E52" t="s">
        <v>47</v>
      </c>
    </row>
    <row r="53" spans="5:5" hidden="1" x14ac:dyDescent="0.25">
      <c r="E53" t="s">
        <v>47</v>
      </c>
    </row>
    <row r="54" spans="5:5" hidden="1" x14ac:dyDescent="0.25">
      <c r="E54" t="s">
        <v>47</v>
      </c>
    </row>
    <row r="55" spans="5:5" hidden="1" x14ac:dyDescent="0.25">
      <c r="E55" t="s">
        <v>47</v>
      </c>
    </row>
    <row r="56" spans="5:5" hidden="1" x14ac:dyDescent="0.25">
      <c r="E56" t="s">
        <v>47</v>
      </c>
    </row>
    <row r="57" spans="5:5" hidden="1" x14ac:dyDescent="0.25">
      <c r="E57" t="s">
        <v>47</v>
      </c>
    </row>
    <row r="58" spans="5:5" hidden="1" x14ac:dyDescent="0.25">
      <c r="E58" t="s">
        <v>47</v>
      </c>
    </row>
    <row r="59" spans="5:5" hidden="1" x14ac:dyDescent="0.25">
      <c r="E59" t="s">
        <v>47</v>
      </c>
    </row>
    <row r="60" spans="5:5" hidden="1" x14ac:dyDescent="0.25">
      <c r="E60" t="s">
        <v>47</v>
      </c>
    </row>
    <row r="61" spans="5:5" hidden="1" x14ac:dyDescent="0.25">
      <c r="E61" t="s">
        <v>47</v>
      </c>
    </row>
    <row r="62" spans="5:5" hidden="1" x14ac:dyDescent="0.25">
      <c r="E62" t="s">
        <v>47</v>
      </c>
    </row>
  </sheetData>
  <sheetProtection sheet="1" objects="1" scenarios="1" formatRows="0"/>
  <protectedRanges>
    <protectedRange sqref="A8:I37" name="Område1"/>
  </protectedRanges>
  <conditionalFormatting sqref="G8 G9:H37">
    <cfRule type="containsText" dxfId="1" priority="2" operator="containsText" text="Please enter licence number">
      <formula>NOT(ISERROR(SEARCH("Please enter licence number",G8)))</formula>
    </cfRule>
  </conditionalFormatting>
  <conditionalFormatting sqref="H8:H37">
    <cfRule type="containsText" dxfId="0" priority="1" operator="containsText" text="Please enter licence number">
      <formula>NOT(ISERROR(SEARCH("Please enter licence number",H8)))</formula>
    </cfRule>
  </conditionalFormatting>
  <dataValidations count="3">
    <dataValidation type="list" allowBlank="1" showInputMessage="1" showErrorMessage="1" errorTitle="Type of cleaning" error="Please select type of cleaning from the list." promptTitle="Type of cleaning" prompt="Please select type of cleaning." sqref="F8:F37" xr:uid="{53F23272-97FE-4838-9E4D-6045664B2E69}">
      <formula1>INDIRECT("Cleaning_type")</formula1>
    </dataValidation>
    <dataValidation allowBlank="1" showInputMessage="1" showErrorMessage="1" promptTitle="User information and safety data" prompt="Confirmation that user information and safety data sheets (in line with Annex II to REACH, Regulation (EC) 1907/2006) are available for the relevant users." sqref="H7" xr:uid="{0FEDBA9C-D0D1-40D7-A672-C5788DAECDDB}"/>
    <dataValidation allowBlank="1" showInputMessage="1" showErrorMessage="1" promptTitle="User information and safety data" prompt="Confirm that user information and safety data sheets  (in line with Annex II to REACH, Regulation (EC) 1907/2006) are available for the relevant users." sqref="H8:H37" xr:uid="{46014D2C-453D-4ECA-9C42-B513C5D07F3D}"/>
  </dataValidations>
  <pageMargins left="0.7" right="0.7" top="0.75" bottom="0.75" header="0.3" footer="0.3"/>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EC837-3A71-4E50-95EB-CBE0B438DD17}">
  <dimension ref="A1:Q6"/>
  <sheetViews>
    <sheetView workbookViewId="0">
      <selection activeCell="Q1" sqref="Q1:Q1048576"/>
    </sheetView>
  </sheetViews>
  <sheetFormatPr defaultRowHeight="15" x14ac:dyDescent="0.25"/>
  <cols>
    <col min="1" max="1" width="19.42578125" customWidth="1"/>
    <col min="2" max="3" width="15" customWidth="1"/>
    <col min="4" max="4" width="47.42578125" customWidth="1"/>
    <col min="5" max="8" width="15" customWidth="1"/>
    <col min="9" max="9" width="16.28515625" customWidth="1"/>
    <col min="10" max="11" width="15" customWidth="1"/>
    <col min="12" max="12" width="16.7109375" customWidth="1"/>
    <col min="13" max="13" width="15" customWidth="1"/>
    <col min="15" max="16" width="16.28515625" customWidth="1"/>
    <col min="17" max="17" width="21.5703125" customWidth="1"/>
  </cols>
  <sheetData>
    <row r="1" spans="1:17" x14ac:dyDescent="0.25">
      <c r="A1" t="s">
        <v>48</v>
      </c>
      <c r="B1" t="s">
        <v>49</v>
      </c>
      <c r="C1" t="s">
        <v>50</v>
      </c>
      <c r="D1" t="s">
        <v>8</v>
      </c>
      <c r="E1" t="s">
        <v>51</v>
      </c>
      <c r="F1" t="s">
        <v>52</v>
      </c>
      <c r="G1" t="s">
        <v>53</v>
      </c>
      <c r="H1" t="s">
        <v>52</v>
      </c>
      <c r="I1" t="s">
        <v>54</v>
      </c>
      <c r="J1" t="s">
        <v>55</v>
      </c>
      <c r="K1" t="s">
        <v>52</v>
      </c>
      <c r="L1" t="s">
        <v>56</v>
      </c>
      <c r="M1" t="s">
        <v>52</v>
      </c>
      <c r="N1" t="s">
        <v>57</v>
      </c>
      <c r="O1" t="s">
        <v>58</v>
      </c>
      <c r="P1" t="s">
        <v>59</v>
      </c>
      <c r="Q1" t="s">
        <v>60</v>
      </c>
    </row>
    <row r="2" spans="1:17" x14ac:dyDescent="0.25">
      <c r="A2" t="s">
        <v>61</v>
      </c>
      <c r="B2" t="s">
        <v>62</v>
      </c>
      <c r="C2" t="s">
        <v>63</v>
      </c>
      <c r="D2" t="s">
        <v>62</v>
      </c>
      <c r="E2" t="s">
        <v>61</v>
      </c>
      <c r="F2" t="s">
        <v>64</v>
      </c>
      <c r="G2" t="s">
        <v>62</v>
      </c>
      <c r="H2" t="s">
        <v>65</v>
      </c>
      <c r="I2" t="s">
        <v>66</v>
      </c>
      <c r="J2" t="s">
        <v>61</v>
      </c>
      <c r="K2" t="s">
        <v>67</v>
      </c>
      <c r="L2" t="s">
        <v>61</v>
      </c>
      <c r="M2" t="s">
        <v>68</v>
      </c>
      <c r="N2" t="s">
        <v>69</v>
      </c>
      <c r="O2" t="s">
        <v>70</v>
      </c>
      <c r="P2" t="s">
        <v>71</v>
      </c>
      <c r="Q2" t="s">
        <v>72</v>
      </c>
    </row>
    <row r="3" spans="1:17" x14ac:dyDescent="0.25">
      <c r="A3" t="s">
        <v>73</v>
      </c>
      <c r="B3" t="s">
        <v>74</v>
      </c>
      <c r="C3" t="s">
        <v>75</v>
      </c>
      <c r="D3" t="s">
        <v>74</v>
      </c>
      <c r="E3" t="s">
        <v>73</v>
      </c>
      <c r="F3" t="s">
        <v>76</v>
      </c>
      <c r="G3" t="s">
        <v>74</v>
      </c>
      <c r="H3" t="s">
        <v>77</v>
      </c>
      <c r="I3" t="s">
        <v>78</v>
      </c>
      <c r="J3" t="s">
        <v>73</v>
      </c>
      <c r="K3" t="s">
        <v>79</v>
      </c>
      <c r="L3" t="s">
        <v>73</v>
      </c>
      <c r="M3" t="s">
        <v>80</v>
      </c>
      <c r="N3" t="s">
        <v>81</v>
      </c>
      <c r="O3" t="s">
        <v>82</v>
      </c>
      <c r="P3" t="s">
        <v>83</v>
      </c>
      <c r="Q3" t="s">
        <v>84</v>
      </c>
    </row>
    <row r="4" spans="1:17" x14ac:dyDescent="0.25">
      <c r="A4" t="s">
        <v>85</v>
      </c>
      <c r="C4" t="s">
        <v>86</v>
      </c>
      <c r="E4" t="s">
        <v>85</v>
      </c>
      <c r="F4" t="s">
        <v>76</v>
      </c>
      <c r="H4" t="s">
        <v>77</v>
      </c>
      <c r="I4" t="s">
        <v>87</v>
      </c>
      <c r="J4" t="s">
        <v>85</v>
      </c>
      <c r="K4" t="s">
        <v>79</v>
      </c>
      <c r="L4" t="s">
        <v>85</v>
      </c>
      <c r="M4" t="s">
        <v>80</v>
      </c>
      <c r="O4" t="s">
        <v>88</v>
      </c>
      <c r="P4" t="s">
        <v>89</v>
      </c>
    </row>
    <row r="5" spans="1:17" x14ac:dyDescent="0.25">
      <c r="A5" t="s">
        <v>90</v>
      </c>
      <c r="C5" t="s">
        <v>91</v>
      </c>
      <c r="E5" t="s">
        <v>90</v>
      </c>
      <c r="F5" t="s">
        <v>76</v>
      </c>
      <c r="I5" t="s">
        <v>92</v>
      </c>
      <c r="J5" t="s">
        <v>90</v>
      </c>
      <c r="K5" t="s">
        <v>79</v>
      </c>
      <c r="L5" t="s">
        <v>90</v>
      </c>
      <c r="M5" t="s">
        <v>80</v>
      </c>
      <c r="O5" t="s">
        <v>93</v>
      </c>
    </row>
    <row r="6" spans="1:17" x14ac:dyDescent="0.25">
      <c r="A6" t="s">
        <v>94</v>
      </c>
      <c r="C6" t="s">
        <v>95</v>
      </c>
      <c r="E6" t="s">
        <v>94</v>
      </c>
      <c r="F6" t="s">
        <v>76</v>
      </c>
      <c r="J6" t="s">
        <v>94</v>
      </c>
      <c r="K6" t="s">
        <v>96</v>
      </c>
      <c r="L6" t="s">
        <v>94</v>
      </c>
      <c r="M6" t="s">
        <v>68</v>
      </c>
      <c r="O6" t="s">
        <v>97</v>
      </c>
    </row>
  </sheetData>
  <pageMargins left="0.7" right="0.7" top="0.75" bottom="0.75" header="0.3" footer="0.3"/>
  <tableParts count="13">
    <tablePart r:id="rId1"/>
    <tablePart r:id="rId2"/>
    <tablePart r:id="rId3"/>
    <tablePart r:id="rId4"/>
    <tablePart r:id="rId5"/>
    <tablePart r:id="rId6"/>
    <tablePart r:id="rId7"/>
    <tablePart r:id="rId8"/>
    <tablePart r:id="rId9"/>
    <tablePart r:id="rId10"/>
    <tablePart r:id="rId11"/>
    <tablePart r:id="rId12"/>
    <tablePart r:id="rId1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4D1C816E2A713449DE5D907BEDE1633" ma:contentTypeVersion="16" ma:contentTypeDescription="Create a new document." ma:contentTypeScope="" ma:versionID="2117123ac6f4fff0af3d94a35a1953e2">
  <xsd:schema xmlns:xsd="http://www.w3.org/2001/XMLSchema" xmlns:xs="http://www.w3.org/2001/XMLSchema" xmlns:p="http://schemas.microsoft.com/office/2006/metadata/properties" xmlns:ns2="7f351199-22d3-497b-b086-3333a5598d98" xmlns:ns3="1327af12-d78d-430d-92c5-cbe00c33829b" targetNamespace="http://schemas.microsoft.com/office/2006/metadata/properties" ma:root="true" ma:fieldsID="ce6ea1069bbdc719a2080d8b49b3ffba" ns2:_="" ns3:_="">
    <xsd:import namespace="7f351199-22d3-497b-b086-3333a5598d98"/>
    <xsd:import namespace="1327af12-d78d-430d-92c5-cbe00c33829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351199-22d3-497b-b086-3333a5598d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ae8ed2c-49d6-4264-94a7-517b88e8cd6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327af12-d78d-430d-92c5-cbe00c33829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8b5aa236-fc5c-4af5-b3b4-6f1b1c975cc1}" ma:internalName="TaxCatchAll" ma:showField="CatchAllData" ma:web="1327af12-d78d-430d-92c5-cbe00c3382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327af12-d78d-430d-92c5-cbe00c33829b" xsi:nil="true"/>
    <lcf76f155ced4ddcb4097134ff3c332f xmlns="7f351199-22d3-497b-b086-3333a5598d9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875F03A-8ECA-46E5-A189-0DF144E020A6}">
  <ds:schemaRefs>
    <ds:schemaRef ds:uri="http://schemas.microsoft.com/sharepoint/v3/contenttype/forms"/>
  </ds:schemaRefs>
</ds:datastoreItem>
</file>

<file path=customXml/itemProps2.xml><?xml version="1.0" encoding="utf-8"?>
<ds:datastoreItem xmlns:ds="http://schemas.openxmlformats.org/officeDocument/2006/customXml" ds:itemID="{7A901165-DEEF-47FC-BF74-F395352408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351199-22d3-497b-b086-3333a5598d98"/>
    <ds:schemaRef ds:uri="1327af12-d78d-430d-92c5-cbe00c3382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ABD96C-9221-4256-9142-0DCF48E3EDC6}">
  <ds:schemaRefs>
    <ds:schemaRef ds:uri="http://schemas.microsoft.com/office/2006/metadata/properties"/>
    <ds:schemaRef ds:uri="http://schemas.microsoft.com/office/infopath/2007/PartnerControls"/>
    <ds:schemaRef ds:uri="http://schemas.openxmlformats.org/package/2006/metadata/core-properties"/>
    <ds:schemaRef ds:uri="http://schemas.microsoft.com/office/2006/documentManagement/types"/>
    <ds:schemaRef ds:uri="http://purl.org/dc/dcmitype/"/>
    <ds:schemaRef ds:uri="7f351199-22d3-497b-b086-3333a5598d98"/>
    <ds:schemaRef ds:uri="http://purl.org/dc/elements/1.1/"/>
    <ds:schemaRef ds:uri="http://purl.org/dc/terms/"/>
    <ds:schemaRef ds:uri="http://www.w3.org/XML/1998/namespace"/>
    <ds:schemaRef ds:uri="1327af12-d78d-430d-92c5-cbe00c33829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7</vt:i4>
      </vt:variant>
      <vt:variant>
        <vt:lpstr>Navngivne områder</vt:lpstr>
      </vt:variant>
      <vt:variant>
        <vt:i4>27</vt:i4>
      </vt:variant>
    </vt:vector>
  </HeadingPairs>
  <TitlesOfParts>
    <vt:vector size="34" baseType="lpstr">
      <vt:lpstr>Information</vt:lpstr>
      <vt:lpstr>O15 (DK only)</vt:lpstr>
      <vt:lpstr>O15</vt:lpstr>
      <vt:lpstr>O16</vt:lpstr>
      <vt:lpstr>O25</vt:lpstr>
      <vt:lpstr>O30</vt:lpstr>
      <vt:lpstr>Texts</vt:lpstr>
      <vt:lpstr>'O15'!Beverage</vt:lpstr>
      <vt:lpstr>'O16'!Beverage</vt:lpstr>
      <vt:lpstr>Beverage</vt:lpstr>
      <vt:lpstr>'O15'!Beverages</vt:lpstr>
      <vt:lpstr>'O16'!Beverages</vt:lpstr>
      <vt:lpstr>Beverages</vt:lpstr>
      <vt:lpstr>'O15'!Certifying_country</vt:lpstr>
      <vt:lpstr>'O16'!Certifying_country</vt:lpstr>
      <vt:lpstr>Certifying_country</vt:lpstr>
      <vt:lpstr>'O15'!Cleaning_type</vt:lpstr>
      <vt:lpstr>'O16'!Cleaning_type</vt:lpstr>
      <vt:lpstr>Cleaning_type</vt:lpstr>
      <vt:lpstr>'O15'!Currency</vt:lpstr>
      <vt:lpstr>'O16'!Currency</vt:lpstr>
      <vt:lpstr>Currency</vt:lpstr>
      <vt:lpstr>'O15'!Food</vt:lpstr>
      <vt:lpstr>'O16'!Food</vt:lpstr>
      <vt:lpstr>Food</vt:lpstr>
      <vt:lpstr>'O15'!NSE</vt:lpstr>
      <vt:lpstr>'O16'!NSE</vt:lpstr>
      <vt:lpstr>NSE</vt:lpstr>
      <vt:lpstr>'O15'!O_25</vt:lpstr>
      <vt:lpstr>'O16'!O_25</vt:lpstr>
      <vt:lpstr>O_25</vt:lpstr>
      <vt:lpstr>'O15'!Production_area</vt:lpstr>
      <vt:lpstr>'O16'!Production_area</vt:lpstr>
      <vt:lpstr>Production_area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Sukanthan Sureshkumar</dc:creator>
  <cp:keywords/>
  <dc:description/>
  <cp:lastModifiedBy>Sukanthan Sureshkumar</cp:lastModifiedBy>
  <cp:revision/>
  <dcterms:created xsi:type="dcterms:W3CDTF">2025-10-06T08:25:07Z</dcterms:created>
  <dcterms:modified xsi:type="dcterms:W3CDTF">2026-05-07T12:13:19Z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0x010100F4D1C816E2A713449DE5D907BEDE1633</vt:lpwstr>
  </property>
  <property fmtid="{D5CDD505-2E9C-101B-9397-08002B2CF9AE}" pid="3" name="MediaServiceImageTags">
    <vt:lpwstr/>
  </property>
</Properties>
</file>